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5 Moneyline" sheetId="1" r:id="rId3"/>
    <sheet state="visible" name="F5 Total" sheetId="2" r:id="rId4"/>
    <sheet state="visible" name="Full Game Moneyline" sheetId="3" r:id="rId5"/>
    <sheet state="visible" name="Full Game Total" sheetId="4" r:id="rId6"/>
  </sheets>
  <definedNames/>
  <calcPr/>
</workbook>
</file>

<file path=xl/sharedStrings.xml><?xml version="1.0" encoding="utf-8"?>
<sst xmlns="http://schemas.openxmlformats.org/spreadsheetml/2006/main" count="304" uniqueCount="88">
  <si>
    <t>Time</t>
  </si>
  <si>
    <t>Away</t>
  </si>
  <si>
    <t>Away Probable</t>
  </si>
  <si>
    <t>Home</t>
  </si>
  <si>
    <t>Home Probable</t>
  </si>
  <si>
    <t>F5 Proj A Runs</t>
  </si>
  <si>
    <t>Away F5 Price</t>
  </si>
  <si>
    <t>Away Price</t>
  </si>
  <si>
    <t>F5 Proj H Runs</t>
  </si>
  <si>
    <t>F5 Proj Total</t>
  </si>
  <si>
    <t>F5 Total</t>
  </si>
  <si>
    <t>F5 Over Price</t>
  </si>
  <si>
    <t>List %</t>
  </si>
  <si>
    <t>"True" %</t>
  </si>
  <si>
    <t>Away "Edge"</t>
  </si>
  <si>
    <t>Over "Edge"</t>
  </si>
  <si>
    <t>Home F5 Price</t>
  </si>
  <si>
    <t>F5 Under Price</t>
  </si>
  <si>
    <t>Under "Edge"</t>
  </si>
  <si>
    <t>Home "Edge"</t>
  </si>
  <si>
    <t>Bet Rec</t>
  </si>
  <si>
    <t>Home Price</t>
  </si>
  <si>
    <t>BAL</t>
  </si>
  <si>
    <t>Cashner, Andrew (0-0)</t>
  </si>
  <si>
    <t>NYY</t>
  </si>
  <si>
    <t>Tanaka, Masahiro (0-0)</t>
  </si>
  <si>
    <t>NYM</t>
  </si>
  <si>
    <t>deGrom, Jacob (0-0)</t>
  </si>
  <si>
    <t>WAS</t>
  </si>
  <si>
    <t>Scherzer, Max (0-0)</t>
  </si>
  <si>
    <t>STL</t>
  </si>
  <si>
    <t>Mikolas, Miles (0-0)</t>
  </si>
  <si>
    <t>MIL</t>
  </si>
  <si>
    <t>Chacin, Jhoulys (0-0)</t>
  </si>
  <si>
    <t>ATL</t>
  </si>
  <si>
    <t>Teheran, Julio (0-0)</t>
  </si>
  <si>
    <t>PHI</t>
  </si>
  <si>
    <t>Nola, Aaron (0-0)</t>
  </si>
  <si>
    <t xml:space="preserve">DET </t>
  </si>
  <si>
    <t>Zimmermann, Jordan (0-0)</t>
  </si>
  <si>
    <t>TOR</t>
  </si>
  <si>
    <t>Stroman, Marcus (0-0)</t>
  </si>
  <si>
    <t>HOU</t>
  </si>
  <si>
    <t>Verlander, Justin (0-0)</t>
  </si>
  <si>
    <t>TB</t>
  </si>
  <si>
    <t>Snell, Blake (0-0)</t>
  </si>
  <si>
    <t>CHC</t>
  </si>
  <si>
    <t>Lester, Jon (0-0)</t>
  </si>
  <si>
    <t>TEX</t>
  </si>
  <si>
    <t>Minor, Mike (0-0)</t>
  </si>
  <si>
    <t>LAA</t>
  </si>
  <si>
    <t>Cahill, Trevor (0-0)</t>
  </si>
  <si>
    <t>OAK</t>
  </si>
  <si>
    <t>Fiers, Mike (0-0)</t>
  </si>
  <si>
    <t>ARI</t>
  </si>
  <si>
    <t>Greinke, Zack (0-0)</t>
  </si>
  <si>
    <t>LAD</t>
  </si>
  <si>
    <t>Ryu, Hyun-Jin (0-0)</t>
  </si>
  <si>
    <t>CLE</t>
  </si>
  <si>
    <t>Kluber, Corey (0-0)</t>
  </si>
  <si>
    <t>MIN</t>
  </si>
  <si>
    <t>Berrios, Jose (0-0)</t>
  </si>
  <si>
    <t>COL</t>
  </si>
  <si>
    <t>Freeland, Kyle (0-0)</t>
  </si>
  <si>
    <t>MIA</t>
  </si>
  <si>
    <t>Urena, Jose (0-0)</t>
  </si>
  <si>
    <t>PIT</t>
  </si>
  <si>
    <t>Taillon, Jameson (0-0)</t>
  </si>
  <si>
    <t>CIN</t>
  </si>
  <si>
    <t>Castillo, Luis (0-0)</t>
  </si>
  <si>
    <t>SF</t>
  </si>
  <si>
    <t>Bumgarner, Madison (0-0)</t>
  </si>
  <si>
    <t>SD</t>
  </si>
  <si>
    <t>Lauer, Eric (0-0)</t>
  </si>
  <si>
    <t>CHW</t>
  </si>
  <si>
    <t>Rodon, Carlos (0-0)</t>
  </si>
  <si>
    <t>KC</t>
  </si>
  <si>
    <t>Keller, Brad (0-0)</t>
  </si>
  <si>
    <t>BOS</t>
  </si>
  <si>
    <t>Sale, Chris (0-0)</t>
  </si>
  <si>
    <t>SEA</t>
  </si>
  <si>
    <t>Gonzales, Marco (0-0)</t>
  </si>
  <si>
    <t>Proj A Runs</t>
  </si>
  <si>
    <t>Proj H Runs</t>
  </si>
  <si>
    <t>Proj. Total</t>
  </si>
  <si>
    <t>Game Total</t>
  </si>
  <si>
    <t>Over Price</t>
  </si>
  <si>
    <t>Under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</si>
</sst>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%"/>
  </numFmts>
  <fonts count="9">
    <font>
      <sz val="10.0"/>
      <color rgb="FF000000"/>
      <name val="Arial"/>
    </font>
    <font>
      <b/>
      <sz val="10.0"/>
      <color rgb="FF000000"/>
      <name val="Arial"/>
    </font>
    <font>
      <b/>
      <sz val="10.0"/>
      <color rgb="FF000000"/>
      <name val="-webkit-standard"/>
    </font>
    <font>
      <b/>
      <sz val="10.0"/>
      <name val="Arial"/>
    </font>
    <font>
      <sz val="11.0"/>
      <color rgb="FF000000"/>
      <name val="Arial"/>
    </font>
    <font>
      <sz val="10.0"/>
      <color rgb="FF000000"/>
      <name val="-webkit-standard"/>
    </font>
    <font>
      <sz val="10.0"/>
      <name val="Arial"/>
    </font>
    <font>
      <sz val="11.0"/>
      <name val="Arial"/>
    </font>
    <font>
      <sz val="11.0"/>
      <color rgb="FF000000"/>
      <name val="-webkit-standard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5CDCA"/>
        <bgColor rgb="FFF5CDCA"/>
      </patternFill>
    </fill>
    <fill>
      <patternFill patternType="solid">
        <fgColor rgb="FFFEFBFB"/>
        <bgColor rgb="FFFEFBFB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0" numFmtId="18" xfId="0" applyAlignment="1" applyFont="1" applyNumberForma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0" fillId="0" fontId="5" numFmtId="10" xfId="0" applyAlignment="1" applyFont="1" applyNumberFormat="1">
      <alignment horizontal="center" vertical="center"/>
    </xf>
    <xf borderId="0" fillId="0" fontId="0" numFmtId="10" xfId="0" applyAlignment="1" applyFont="1" applyNumberFormat="1">
      <alignment horizontal="center"/>
    </xf>
    <xf borderId="0" fillId="0" fontId="0" numFmtId="10" xfId="0" applyAlignment="1" applyFont="1" applyNumberFormat="1">
      <alignment horizontal="center" vertical="center"/>
    </xf>
    <xf borderId="0" fillId="0" fontId="5" numFmtId="165" xfId="0" applyAlignment="1" applyFont="1" applyNumberFormat="1">
      <alignment horizontal="center" vertical="center"/>
    </xf>
    <xf borderId="1" fillId="3" fontId="5" numFmtId="10" xfId="0" applyAlignment="1" applyBorder="1" applyFill="1" applyFont="1" applyNumberFormat="1">
      <alignment horizontal="center" vertical="center"/>
    </xf>
    <xf borderId="0" fillId="0" fontId="0" numFmtId="165" xfId="0" applyAlignment="1" applyFont="1" applyNumberFormat="1">
      <alignment horizontal="center" vertical="center"/>
    </xf>
    <xf borderId="1" fillId="4" fontId="5" numFmtId="10" xfId="0" applyAlignment="1" applyBorder="1" applyFill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8" numFmtId="10" xfId="0" applyAlignment="1" applyFont="1" applyNumberFormat="1">
      <alignment horizontal="center" vertical="center"/>
    </xf>
    <xf borderId="0" fillId="0" fontId="4" numFmtId="10" xfId="0" applyAlignment="1" applyFont="1" applyNumberFormat="1">
      <alignment horizontal="center" vertical="center"/>
    </xf>
    <xf borderId="1" fillId="4" fontId="8" numFmtId="10" xfId="0" applyAlignment="1" applyBorder="1" applyFont="1" applyNumberFormat="1">
      <alignment horizontal="center" vertical="center"/>
    </xf>
    <xf borderId="0" fillId="0" fontId="4" numFmtId="18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center"/>
    </xf>
  </cellXfs>
  <cellStyles count="1">
    <cellStyle xfId="0" name="Normal" builtinId="0"/>
  </cellStyles>
  <dxfs count="2">
    <dxf>
      <font/>
      <fill>
        <patternFill patternType="solid">
          <fgColor rgb="FF57BB8A"/>
          <bgColor rgb="FF57BB8A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6.0"/>
    <col customWidth="1" min="3" max="3" width="24.29"/>
    <col customWidth="1" min="4" max="4" width="6.29"/>
    <col customWidth="1" min="5" max="5" width="21.29"/>
    <col customWidth="1" min="6" max="6" width="9.0"/>
    <col customWidth="1" min="7" max="7" width="8.29"/>
    <col customWidth="1" min="8" max="8" width="9.14"/>
    <col customWidth="1" min="9" max="9" width="10.29"/>
    <col customWidth="1" min="10" max="10" width="9.0"/>
    <col customWidth="1" min="11" max="11" width="8.29"/>
    <col customWidth="1" min="12" max="12" width="9.14"/>
    <col customWidth="1" min="13" max="13" width="10.43"/>
    <col customWidth="1" min="14" max="14" width="9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6</v>
      </c>
      <c r="G1" s="4" t="s">
        <v>12</v>
      </c>
      <c r="H1" s="1" t="s">
        <v>13</v>
      </c>
      <c r="I1" s="2" t="s">
        <v>14</v>
      </c>
      <c r="J1" s="3" t="s">
        <v>16</v>
      </c>
      <c r="K1" s="4" t="s">
        <v>12</v>
      </c>
      <c r="L1" s="1" t="s">
        <v>13</v>
      </c>
      <c r="M1" s="2" t="s">
        <v>19</v>
      </c>
      <c r="N1" s="5" t="s">
        <v>20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8">
        <v>0.545138888888889</v>
      </c>
      <c r="B2" s="6" t="s">
        <v>22</v>
      </c>
      <c r="C2" s="9" t="s">
        <v>23</v>
      </c>
      <c r="D2" s="6" t="s">
        <v>24</v>
      </c>
      <c r="E2" s="9" t="s">
        <v>25</v>
      </c>
      <c r="F2" s="6"/>
      <c r="G2" s="11">
        <f t="shared" ref="G2:G16" si="1">IF(F2&gt;0,100/(F2+100),F2/(F2-100))</f>
        <v>0</v>
      </c>
      <c r="H2" s="13">
        <v>0.3084</v>
      </c>
      <c r="I2" s="15">
        <f t="shared" ref="I2:I16" si="2">SUM(H2-G2)</f>
        <v>0.3084</v>
      </c>
      <c r="J2" s="6"/>
      <c r="K2" s="11">
        <f t="shared" ref="K2:K16" si="3">IF(J2&gt;0,100/(J2+100),J2/(J2-100))</f>
        <v>0</v>
      </c>
      <c r="L2" s="13">
        <f t="shared" ref="L2:L16" si="4">1-H2</f>
        <v>0.6916</v>
      </c>
      <c r="M2" s="17">
        <f t="shared" ref="M2:M16" si="5">SUM(L2-K2)</f>
        <v>0.6916</v>
      </c>
      <c r="N2" s="18" t="str">
        <f t="shared" ref="N2:N16" si="6">IFS(I2&gt;2%,B2,M2&gt;2%,D2)</f>
        <v>BAL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8">
        <v>0.545138888888889</v>
      </c>
      <c r="B3" s="6" t="s">
        <v>26</v>
      </c>
      <c r="C3" s="9" t="s">
        <v>27</v>
      </c>
      <c r="D3" s="6" t="s">
        <v>28</v>
      </c>
      <c r="E3" s="9" t="s">
        <v>29</v>
      </c>
      <c r="F3" s="6"/>
      <c r="G3" s="11">
        <f t="shared" si="1"/>
        <v>0</v>
      </c>
      <c r="H3" s="13">
        <v>0.4561</v>
      </c>
      <c r="I3" s="15">
        <f t="shared" si="2"/>
        <v>0.4561</v>
      </c>
      <c r="J3" s="6"/>
      <c r="K3" s="11">
        <f t="shared" si="3"/>
        <v>0</v>
      </c>
      <c r="L3" s="13">
        <f t="shared" si="4"/>
        <v>0.5439</v>
      </c>
      <c r="M3" s="17">
        <f t="shared" si="5"/>
        <v>0.5439</v>
      </c>
      <c r="N3" s="18" t="str">
        <f t="shared" si="6"/>
        <v>NYM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8">
        <v>0.5902777777777778</v>
      </c>
      <c r="B4" s="6" t="s">
        <v>30</v>
      </c>
      <c r="C4" s="9" t="s">
        <v>31</v>
      </c>
      <c r="D4" s="6" t="s">
        <v>32</v>
      </c>
      <c r="E4" s="9" t="s">
        <v>33</v>
      </c>
      <c r="F4" s="6"/>
      <c r="G4" s="11">
        <f t="shared" si="1"/>
        <v>0</v>
      </c>
      <c r="H4" s="13">
        <v>0.5176</v>
      </c>
      <c r="I4" s="15">
        <f t="shared" si="2"/>
        <v>0.5176</v>
      </c>
      <c r="J4" s="6"/>
      <c r="K4" s="11">
        <f t="shared" si="3"/>
        <v>0</v>
      </c>
      <c r="L4" s="13">
        <f t="shared" si="4"/>
        <v>0.4824</v>
      </c>
      <c r="M4" s="17">
        <f t="shared" si="5"/>
        <v>0.4824</v>
      </c>
      <c r="N4" s="18" t="str">
        <f t="shared" si="6"/>
        <v>STL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>
        <v>0.6284722222222222</v>
      </c>
      <c r="B5" s="6" t="s">
        <v>34</v>
      </c>
      <c r="C5" s="9" t="s">
        <v>35</v>
      </c>
      <c r="D5" s="6" t="s">
        <v>36</v>
      </c>
      <c r="E5" s="9" t="s">
        <v>37</v>
      </c>
      <c r="F5" s="6"/>
      <c r="G5" s="11">
        <f t="shared" si="1"/>
        <v>0</v>
      </c>
      <c r="H5" s="13">
        <v>0.3188</v>
      </c>
      <c r="I5" s="15">
        <f t="shared" si="2"/>
        <v>0.3188</v>
      </c>
      <c r="J5" s="6"/>
      <c r="K5" s="11">
        <f t="shared" si="3"/>
        <v>0</v>
      </c>
      <c r="L5" s="13">
        <f t="shared" si="4"/>
        <v>0.6812</v>
      </c>
      <c r="M5" s="17">
        <f t="shared" si="5"/>
        <v>0.6812</v>
      </c>
      <c r="N5" s="18" t="str">
        <f t="shared" si="6"/>
        <v>ATL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8">
        <v>0.6506944444444445</v>
      </c>
      <c r="B6" s="6" t="s">
        <v>38</v>
      </c>
      <c r="C6" s="9" t="s">
        <v>39</v>
      </c>
      <c r="D6" s="6" t="s">
        <v>40</v>
      </c>
      <c r="E6" s="9" t="s">
        <v>41</v>
      </c>
      <c r="F6" s="6"/>
      <c r="G6" s="11">
        <f t="shared" si="1"/>
        <v>0</v>
      </c>
      <c r="H6" s="13">
        <v>0.4164</v>
      </c>
      <c r="I6" s="15">
        <f t="shared" si="2"/>
        <v>0.4164</v>
      </c>
      <c r="J6" s="6"/>
      <c r="K6" s="11">
        <f t="shared" si="3"/>
        <v>0</v>
      </c>
      <c r="L6" s="13">
        <f t="shared" si="4"/>
        <v>0.5836</v>
      </c>
      <c r="M6" s="17">
        <f t="shared" si="5"/>
        <v>0.5836</v>
      </c>
      <c r="N6" s="18" t="str">
        <f t="shared" si="6"/>
        <v>DET 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8">
        <v>0.6666666666666666</v>
      </c>
      <c r="B7" s="6" t="s">
        <v>42</v>
      </c>
      <c r="C7" s="9" t="s">
        <v>43</v>
      </c>
      <c r="D7" s="6" t="s">
        <v>44</v>
      </c>
      <c r="E7" s="9" t="s">
        <v>45</v>
      </c>
      <c r="F7" s="6"/>
      <c r="G7" s="11">
        <f t="shared" si="1"/>
        <v>0</v>
      </c>
      <c r="H7" s="13">
        <v>0.5183</v>
      </c>
      <c r="I7" s="15">
        <f t="shared" si="2"/>
        <v>0.5183</v>
      </c>
      <c r="J7" s="6"/>
      <c r="K7" s="11">
        <f t="shared" si="3"/>
        <v>0</v>
      </c>
      <c r="L7" s="13">
        <f t="shared" si="4"/>
        <v>0.4817</v>
      </c>
      <c r="M7" s="17">
        <f t="shared" si="5"/>
        <v>0.4817</v>
      </c>
      <c r="N7" s="18" t="str">
        <f t="shared" si="6"/>
        <v>HOU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8">
        <v>0.6701388888888888</v>
      </c>
      <c r="B8" s="6" t="s">
        <v>46</v>
      </c>
      <c r="C8" s="9" t="s">
        <v>47</v>
      </c>
      <c r="D8" s="6" t="s">
        <v>48</v>
      </c>
      <c r="E8" s="9" t="s">
        <v>49</v>
      </c>
      <c r="F8" s="6"/>
      <c r="G8" s="11">
        <f t="shared" si="1"/>
        <v>0</v>
      </c>
      <c r="H8" s="13">
        <v>0.4503</v>
      </c>
      <c r="I8" s="15">
        <f t="shared" si="2"/>
        <v>0.4503</v>
      </c>
      <c r="J8" s="6"/>
      <c r="K8" s="11">
        <f t="shared" si="3"/>
        <v>0</v>
      </c>
      <c r="L8" s="13">
        <f t="shared" si="4"/>
        <v>0.5497</v>
      </c>
      <c r="M8" s="17">
        <f t="shared" si="5"/>
        <v>0.5497</v>
      </c>
      <c r="N8" s="18" t="str">
        <f t="shared" si="6"/>
        <v>CHC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8">
        <v>0.6715277777777778</v>
      </c>
      <c r="B9" s="6" t="s">
        <v>50</v>
      </c>
      <c r="C9" s="9" t="s">
        <v>51</v>
      </c>
      <c r="D9" s="6" t="s">
        <v>52</v>
      </c>
      <c r="E9" s="9" t="s">
        <v>53</v>
      </c>
      <c r="F9" s="18"/>
      <c r="G9" s="11">
        <f t="shared" si="1"/>
        <v>0</v>
      </c>
      <c r="H9" s="13">
        <v>0.4538</v>
      </c>
      <c r="I9" s="15">
        <f t="shared" si="2"/>
        <v>0.4538</v>
      </c>
      <c r="J9" s="18"/>
      <c r="K9" s="11">
        <f t="shared" si="3"/>
        <v>0</v>
      </c>
      <c r="L9" s="13">
        <f t="shared" si="4"/>
        <v>0.5462</v>
      </c>
      <c r="M9" s="17">
        <f t="shared" si="5"/>
        <v>0.5462</v>
      </c>
      <c r="N9" s="18" t="str">
        <f t="shared" si="6"/>
        <v>LAA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8">
        <v>0.6736111111111112</v>
      </c>
      <c r="B10" s="6" t="s">
        <v>54</v>
      </c>
      <c r="C10" s="9" t="s">
        <v>55</v>
      </c>
      <c r="D10" s="6" t="s">
        <v>56</v>
      </c>
      <c r="E10" s="9" t="s">
        <v>57</v>
      </c>
      <c r="F10" s="18"/>
      <c r="G10" s="11">
        <f t="shared" si="1"/>
        <v>0</v>
      </c>
      <c r="H10" s="13">
        <v>0.3788</v>
      </c>
      <c r="I10" s="15">
        <f t="shared" si="2"/>
        <v>0.3788</v>
      </c>
      <c r="J10" s="18"/>
      <c r="K10" s="11">
        <f t="shared" si="3"/>
        <v>0</v>
      </c>
      <c r="L10" s="13">
        <f t="shared" si="4"/>
        <v>0.6212</v>
      </c>
      <c r="M10" s="17">
        <f t="shared" si="5"/>
        <v>0.6212</v>
      </c>
      <c r="N10" s="18" t="str">
        <f t="shared" si="6"/>
        <v>ARI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8">
        <v>0.6736111111111112</v>
      </c>
      <c r="B11" s="6" t="s">
        <v>58</v>
      </c>
      <c r="C11" s="9" t="s">
        <v>59</v>
      </c>
      <c r="D11" s="6" t="s">
        <v>60</v>
      </c>
      <c r="E11" s="9" t="s">
        <v>61</v>
      </c>
      <c r="F11" s="18"/>
      <c r="G11" s="11">
        <f t="shared" si="1"/>
        <v>0</v>
      </c>
      <c r="H11" s="13">
        <v>0.5009</v>
      </c>
      <c r="I11" s="15">
        <f t="shared" si="2"/>
        <v>0.5009</v>
      </c>
      <c r="J11" s="18"/>
      <c r="K11" s="11">
        <f t="shared" si="3"/>
        <v>0</v>
      </c>
      <c r="L11" s="13">
        <f t="shared" si="4"/>
        <v>0.4991</v>
      </c>
      <c r="M11" s="17">
        <f t="shared" si="5"/>
        <v>0.4991</v>
      </c>
      <c r="N11" s="18" t="str">
        <f t="shared" si="6"/>
        <v>CLE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8">
        <v>0.6736111111111112</v>
      </c>
      <c r="B12" s="6" t="s">
        <v>62</v>
      </c>
      <c r="C12" s="9" t="s">
        <v>63</v>
      </c>
      <c r="D12" s="6" t="s">
        <v>64</v>
      </c>
      <c r="E12" s="9" t="s">
        <v>65</v>
      </c>
      <c r="F12" s="18"/>
      <c r="G12" s="11">
        <f t="shared" si="1"/>
        <v>0</v>
      </c>
      <c r="H12" s="13">
        <v>0.5174</v>
      </c>
      <c r="I12" s="15">
        <f t="shared" si="2"/>
        <v>0.5174</v>
      </c>
      <c r="J12" s="18"/>
      <c r="K12" s="11">
        <f t="shared" si="3"/>
        <v>0</v>
      </c>
      <c r="L12" s="13">
        <f t="shared" si="4"/>
        <v>0.4826</v>
      </c>
      <c r="M12" s="17">
        <f t="shared" si="5"/>
        <v>0.4826</v>
      </c>
      <c r="N12" s="18" t="str">
        <f t="shared" si="6"/>
        <v>COL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8">
        <v>0.6736111111111112</v>
      </c>
      <c r="B13" s="18" t="s">
        <v>66</v>
      </c>
      <c r="C13" s="9" t="s">
        <v>67</v>
      </c>
      <c r="D13" s="6" t="s">
        <v>68</v>
      </c>
      <c r="E13" s="9" t="s">
        <v>69</v>
      </c>
      <c r="F13" s="18"/>
      <c r="G13" s="11">
        <f t="shared" si="1"/>
        <v>0</v>
      </c>
      <c r="H13" s="13">
        <v>0.499</v>
      </c>
      <c r="I13" s="15">
        <f t="shared" si="2"/>
        <v>0.499</v>
      </c>
      <c r="J13" s="18"/>
      <c r="K13" s="11">
        <f t="shared" si="3"/>
        <v>0</v>
      </c>
      <c r="L13" s="13">
        <f t="shared" si="4"/>
        <v>0.501</v>
      </c>
      <c r="M13" s="17">
        <f t="shared" si="5"/>
        <v>0.501</v>
      </c>
      <c r="N13" s="18" t="str">
        <f t="shared" si="6"/>
        <v>PIT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8">
        <v>0.6736111111111112</v>
      </c>
      <c r="B14" s="18" t="s">
        <v>70</v>
      </c>
      <c r="C14" s="9" t="s">
        <v>71</v>
      </c>
      <c r="D14" s="6" t="s">
        <v>72</v>
      </c>
      <c r="E14" s="9" t="s">
        <v>73</v>
      </c>
      <c r="F14" s="18"/>
      <c r="G14" s="11">
        <f t="shared" si="1"/>
        <v>0</v>
      </c>
      <c r="H14" s="13">
        <v>0.4882</v>
      </c>
      <c r="I14" s="15">
        <f t="shared" si="2"/>
        <v>0.4882</v>
      </c>
      <c r="J14" s="18"/>
      <c r="K14" s="11">
        <f t="shared" si="3"/>
        <v>0</v>
      </c>
      <c r="L14" s="13">
        <f t="shared" si="4"/>
        <v>0.5118</v>
      </c>
      <c r="M14" s="17">
        <f t="shared" si="5"/>
        <v>0.5118</v>
      </c>
      <c r="N14" s="18" t="str">
        <f t="shared" si="6"/>
        <v>SF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8">
        <v>0.6770833333333334</v>
      </c>
      <c r="B15" s="18" t="s">
        <v>74</v>
      </c>
      <c r="C15" s="9" t="s">
        <v>75</v>
      </c>
      <c r="D15" s="6" t="s">
        <v>76</v>
      </c>
      <c r="E15" s="9" t="s">
        <v>77</v>
      </c>
      <c r="F15" s="18"/>
      <c r="G15" s="11">
        <f t="shared" si="1"/>
        <v>0</v>
      </c>
      <c r="H15" s="13">
        <v>0.4354</v>
      </c>
      <c r="I15" s="15">
        <f t="shared" si="2"/>
        <v>0.4354</v>
      </c>
      <c r="J15" s="18"/>
      <c r="K15" s="11">
        <f t="shared" si="3"/>
        <v>0</v>
      </c>
      <c r="L15" s="13">
        <f t="shared" si="4"/>
        <v>0.5646</v>
      </c>
      <c r="M15" s="17">
        <f t="shared" si="5"/>
        <v>0.5646</v>
      </c>
      <c r="N15" s="18" t="str">
        <f t="shared" si="6"/>
        <v>CHW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8">
        <v>0.7986111111111112</v>
      </c>
      <c r="B16" s="18" t="s">
        <v>78</v>
      </c>
      <c r="C16" s="9" t="s">
        <v>79</v>
      </c>
      <c r="D16" s="6" t="s">
        <v>80</v>
      </c>
      <c r="E16" s="9" t="s">
        <v>81</v>
      </c>
      <c r="F16" s="18"/>
      <c r="G16" s="11">
        <f t="shared" si="1"/>
        <v>0</v>
      </c>
      <c r="H16" s="13">
        <v>0.6597</v>
      </c>
      <c r="I16" s="15">
        <f t="shared" si="2"/>
        <v>0.6597</v>
      </c>
      <c r="J16" s="18"/>
      <c r="K16" s="11">
        <f t="shared" si="3"/>
        <v>0</v>
      </c>
      <c r="L16" s="13">
        <f t="shared" si="4"/>
        <v>0.3403</v>
      </c>
      <c r="M16" s="17">
        <f t="shared" si="5"/>
        <v>0.3403</v>
      </c>
      <c r="N16" s="18" t="str">
        <f t="shared" si="6"/>
        <v>BOS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7"/>
      <c r="B17" s="19"/>
      <c r="C17" s="19"/>
      <c r="D17" s="7"/>
      <c r="E17" s="7"/>
      <c r="F17" s="19"/>
      <c r="G17" s="7"/>
      <c r="H17" s="7"/>
      <c r="I17" s="7"/>
      <c r="J17" s="1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7"/>
      <c r="B30" s="7"/>
      <c r="C30" s="7"/>
      <c r="D30" s="7"/>
      <c r="E30" s="7"/>
      <c r="F30" s="23"/>
      <c r="G30" s="7"/>
      <c r="H30" s="7"/>
      <c r="I30" s="7"/>
      <c r="J30" s="2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7"/>
      <c r="B31" s="7"/>
      <c r="C31" s="7"/>
      <c r="D31" s="7"/>
      <c r="E31" s="7"/>
      <c r="F31" s="23"/>
      <c r="G31" s="7"/>
      <c r="H31" s="7"/>
      <c r="I31" s="7"/>
      <c r="J31" s="2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7"/>
      <c r="B32" s="7"/>
      <c r="C32" s="7"/>
      <c r="D32" s="7"/>
      <c r="E32" s="7"/>
      <c r="F32" s="23"/>
      <c r="G32" s="7"/>
      <c r="H32" s="7"/>
      <c r="I32" s="7"/>
      <c r="J32" s="2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7"/>
      <c r="B33" s="7"/>
      <c r="C33" s="7"/>
      <c r="D33" s="7"/>
      <c r="E33" s="7"/>
      <c r="F33" s="23"/>
      <c r="G33" s="7"/>
      <c r="H33" s="7"/>
      <c r="I33" s="7"/>
      <c r="J33" s="23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7"/>
      <c r="B34" s="7"/>
      <c r="C34" s="7"/>
      <c r="D34" s="7"/>
      <c r="E34" s="7"/>
      <c r="F34" s="23"/>
      <c r="G34" s="7"/>
      <c r="H34" s="7"/>
      <c r="I34" s="7"/>
      <c r="J34" s="2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7"/>
      <c r="B35" s="7"/>
      <c r="C35" s="7"/>
      <c r="D35" s="7"/>
      <c r="E35" s="7"/>
      <c r="F35" s="23"/>
      <c r="G35" s="7"/>
      <c r="H35" s="7"/>
      <c r="I35" s="7"/>
      <c r="J35" s="2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7"/>
      <c r="B36" s="7"/>
      <c r="C36" s="7"/>
      <c r="D36" s="7"/>
      <c r="E36" s="7"/>
      <c r="F36" s="23"/>
      <c r="G36" s="7"/>
      <c r="H36" s="7"/>
      <c r="I36" s="7"/>
      <c r="J36" s="2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7"/>
      <c r="B37" s="7"/>
      <c r="C37" s="7"/>
      <c r="D37" s="7"/>
      <c r="E37" s="7"/>
      <c r="F37" s="23"/>
      <c r="G37" s="7"/>
      <c r="H37" s="7"/>
      <c r="I37" s="7"/>
      <c r="J37" s="2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7"/>
      <c r="B38" s="7"/>
      <c r="C38" s="7"/>
      <c r="D38" s="7"/>
      <c r="E38" s="7"/>
      <c r="F38" s="23"/>
      <c r="G38" s="7"/>
      <c r="H38" s="7"/>
      <c r="I38" s="7"/>
      <c r="J38" s="2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7"/>
      <c r="B39" s="7"/>
      <c r="C39" s="7"/>
      <c r="D39" s="7"/>
      <c r="E39" s="7"/>
      <c r="F39" s="23"/>
      <c r="G39" s="7"/>
      <c r="H39" s="7"/>
      <c r="I39" s="7"/>
      <c r="J39" s="2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7"/>
      <c r="B40" s="7"/>
      <c r="C40" s="7"/>
      <c r="D40" s="7"/>
      <c r="E40" s="7"/>
      <c r="F40" s="23"/>
      <c r="G40" s="7"/>
      <c r="H40" s="7"/>
      <c r="I40" s="7"/>
      <c r="J40" s="2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conditionalFormatting sqref="N2:N11 N16">
    <cfRule type="containsText" dxfId="0" priority="1" operator="containsText" text="Under">
      <formula>NOT(ISERROR(SEARCH(("Under"),(N2))))</formula>
    </cfRule>
  </conditionalFormatting>
  <conditionalFormatting sqref="N2:N11 N16">
    <cfRule type="containsText" dxfId="0" priority="2" operator="containsText" text="Over">
      <formula>NOT(ISERROR(SEARCH(("Over"),(N2))))</formula>
    </cfRule>
  </conditionalFormatting>
  <conditionalFormatting sqref="N12">
    <cfRule type="containsText" dxfId="0" priority="3" operator="containsText" text="Under">
      <formula>NOT(ISERROR(SEARCH(("Under"),(N12))))</formula>
    </cfRule>
  </conditionalFormatting>
  <conditionalFormatting sqref="N12">
    <cfRule type="containsText" dxfId="0" priority="4" operator="containsText" text="Over">
      <formula>NOT(ISERROR(SEARCH(("Over"),(N12))))</formula>
    </cfRule>
  </conditionalFormatting>
  <conditionalFormatting sqref="N13">
    <cfRule type="containsText" dxfId="0" priority="5" operator="containsText" text="Under">
      <formula>NOT(ISERROR(SEARCH(("Under"),(N13))))</formula>
    </cfRule>
  </conditionalFormatting>
  <conditionalFormatting sqref="N13">
    <cfRule type="containsText" dxfId="0" priority="6" operator="containsText" text="Over">
      <formula>NOT(ISERROR(SEARCH(("Over"),(N13))))</formula>
    </cfRule>
  </conditionalFormatting>
  <conditionalFormatting sqref="N14">
    <cfRule type="containsText" dxfId="0" priority="7" operator="containsText" text="Under">
      <formula>NOT(ISERROR(SEARCH(("Under"),(N14))))</formula>
    </cfRule>
  </conditionalFormatting>
  <conditionalFormatting sqref="N14">
    <cfRule type="containsText" dxfId="0" priority="8" operator="containsText" text="Over">
      <formula>NOT(ISERROR(SEARCH(("Over"),(N14))))</formula>
    </cfRule>
  </conditionalFormatting>
  <conditionalFormatting sqref="N15">
    <cfRule type="containsText" dxfId="0" priority="9" operator="containsText" text="Under">
      <formula>NOT(ISERROR(SEARCH(("Under"),(N15))))</formula>
    </cfRule>
  </conditionalFormatting>
  <conditionalFormatting sqref="N15">
    <cfRule type="containsText" dxfId="0" priority="10" operator="containsText" text="Over">
      <formula>NOT(ISERROR(SEARCH(("Over"),(N15))))</formula>
    </cfRule>
  </conditionalFormatting>
  <conditionalFormatting sqref="N16">
    <cfRule type="containsText" dxfId="0" priority="11" operator="containsText" text="Under">
      <formula>NOT(ISERROR(SEARCH(("Under"),(N16))))</formula>
    </cfRule>
  </conditionalFormatting>
  <conditionalFormatting sqref="N16">
    <cfRule type="containsText" dxfId="0" priority="12" operator="containsText" text="Over">
      <formula>NOT(ISERROR(SEARCH(("Over"),(N16))))</formula>
    </cfRule>
  </conditionalFormatting>
  <conditionalFormatting sqref="I2:I16 M2:M16">
    <cfRule type="colorScale" priority="13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N2:N16">
    <cfRule type="notContainsBlanks" dxfId="1" priority="14">
      <formula>LEN(TRIM(N2))&gt;0</formula>
    </cfRule>
  </conditionalFormatting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.29"/>
    <col customWidth="1" min="3" max="3" width="25.0"/>
    <col customWidth="1" min="4" max="4" width="6.86"/>
    <col customWidth="1" min="5" max="5" width="21.86"/>
    <col customWidth="1" min="6" max="6" width="7.14"/>
    <col customWidth="1" min="7" max="7" width="7.29"/>
    <col customWidth="1" min="8" max="8" width="7.14"/>
    <col customWidth="1" min="9" max="9" width="5.86"/>
    <col customWidth="1" min="10" max="10" width="7.29"/>
    <col customWidth="1" min="11" max="11" width="7.14"/>
    <col customWidth="1" min="12" max="12" width="9.71"/>
    <col customWidth="1" min="13" max="13" width="9.0"/>
    <col customWidth="1" min="14" max="14" width="7.29"/>
    <col customWidth="1" min="15" max="15" width="7.14"/>
    <col customWidth="1" min="16" max="16" width="9.71"/>
    <col customWidth="1" min="17" max="17" width="9.0"/>
    <col customWidth="1" min="18" max="18" width="9.14"/>
    <col customWidth="1" min="19" max="25" width="10.71"/>
  </cols>
  <sheetData>
    <row r="1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8</v>
      </c>
      <c r="H1" s="2" t="s">
        <v>9</v>
      </c>
      <c r="I1" s="2" t="s">
        <v>10</v>
      </c>
      <c r="J1" s="3" t="s">
        <v>11</v>
      </c>
      <c r="K1" s="4" t="s">
        <v>12</v>
      </c>
      <c r="L1" s="1" t="s">
        <v>13</v>
      </c>
      <c r="M1" s="2" t="s">
        <v>15</v>
      </c>
      <c r="N1" s="3" t="s">
        <v>17</v>
      </c>
      <c r="O1" s="4" t="s">
        <v>12</v>
      </c>
      <c r="P1" s="1" t="s">
        <v>13</v>
      </c>
      <c r="Q1" s="2" t="s">
        <v>18</v>
      </c>
      <c r="R1" s="5" t="s">
        <v>20</v>
      </c>
      <c r="S1" s="6"/>
      <c r="T1" s="6"/>
      <c r="U1" s="6"/>
      <c r="V1" s="6"/>
      <c r="W1" s="6"/>
      <c r="X1" s="6"/>
      <c r="Y1" s="6"/>
    </row>
    <row r="2" ht="15.75" customHeight="1">
      <c r="A2" s="8">
        <v>0.545138888888889</v>
      </c>
      <c r="B2" s="6" t="s">
        <v>22</v>
      </c>
      <c r="C2" s="9" t="s">
        <v>23</v>
      </c>
      <c r="D2" s="6" t="s">
        <v>24</v>
      </c>
      <c r="E2" s="9" t="s">
        <v>25</v>
      </c>
      <c r="F2" s="10">
        <v>2.2043378701212046</v>
      </c>
      <c r="G2" s="10">
        <v>3.0484143860016086</v>
      </c>
      <c r="H2" s="10">
        <f t="shared" ref="H2:H16" si="1">F2+G2</f>
        <v>5.252752256</v>
      </c>
      <c r="I2" s="6">
        <v>5.0</v>
      </c>
      <c r="J2" s="6"/>
      <c r="K2" s="14">
        <f t="shared" ref="K2:K16" si="2">IF(J2&gt;0,100/(J2+100),J2/(J2-100))</f>
        <v>0</v>
      </c>
      <c r="L2" s="16">
        <f t="shared" ref="L2:L16" si="3">1/(1+((I2/H2))^2)</f>
        <v>0.5246371646</v>
      </c>
      <c r="M2" s="11">
        <f t="shared" ref="M2:M16" si="4">SUM(L2-K2)</f>
        <v>0.5246371646</v>
      </c>
      <c r="N2" s="6"/>
      <c r="O2" s="14">
        <f t="shared" ref="O2:O16" si="5">IF(N2&gt;0,100/(N2+100),N2/(N2-100))</f>
        <v>0</v>
      </c>
      <c r="P2" s="16">
        <f t="shared" ref="P2:P16" si="6">100%-L2</f>
        <v>0.4753628354</v>
      </c>
      <c r="Q2" s="11">
        <f t="shared" ref="Q2:Q16" si="7">SUM(P2-O2)</f>
        <v>0.4753628354</v>
      </c>
      <c r="R2" s="18" t="str">
        <f t="shared" ref="R2:R16" si="8">IFS(M2&gt;2%,"Over",Q2&gt;2%,"Under")</f>
        <v>Over</v>
      </c>
      <c r="S2" s="7"/>
      <c r="T2" s="7"/>
      <c r="U2" s="7"/>
      <c r="V2" s="7"/>
      <c r="W2" s="7"/>
      <c r="X2" s="7"/>
      <c r="Y2" s="7"/>
    </row>
    <row r="3" ht="15.75" customHeight="1">
      <c r="A3" s="8">
        <v>0.545138888888889</v>
      </c>
      <c r="B3" s="6" t="s">
        <v>26</v>
      </c>
      <c r="C3" s="9" t="s">
        <v>27</v>
      </c>
      <c r="D3" s="6" t="s">
        <v>28</v>
      </c>
      <c r="E3" s="9" t="s">
        <v>29</v>
      </c>
      <c r="F3" s="10">
        <v>1.8820033827240905</v>
      </c>
      <c r="G3" s="10">
        <v>1.8378490617650682</v>
      </c>
      <c r="H3" s="10">
        <f t="shared" si="1"/>
        <v>3.719852444</v>
      </c>
      <c r="I3" s="6">
        <v>3.5</v>
      </c>
      <c r="J3" s="6"/>
      <c r="K3" s="14">
        <f t="shared" si="2"/>
        <v>0</v>
      </c>
      <c r="L3" s="16">
        <f t="shared" si="3"/>
        <v>0.5304228892</v>
      </c>
      <c r="M3" s="11">
        <f t="shared" si="4"/>
        <v>0.5304228892</v>
      </c>
      <c r="N3" s="6"/>
      <c r="O3" s="14">
        <f t="shared" si="5"/>
        <v>0</v>
      </c>
      <c r="P3" s="16">
        <f t="shared" si="6"/>
        <v>0.4695771108</v>
      </c>
      <c r="Q3" s="11">
        <f t="shared" si="7"/>
        <v>0.4695771108</v>
      </c>
      <c r="R3" s="18" t="str">
        <f t="shared" si="8"/>
        <v>Over</v>
      </c>
      <c r="S3" s="7"/>
      <c r="T3" s="7"/>
      <c r="U3" s="7"/>
      <c r="V3" s="7"/>
      <c r="W3" s="7"/>
      <c r="X3" s="7"/>
      <c r="Y3" s="7"/>
    </row>
    <row r="4" ht="15.75" customHeight="1">
      <c r="A4" s="8">
        <v>0.5902777777777778</v>
      </c>
      <c r="B4" s="6" t="s">
        <v>30</v>
      </c>
      <c r="C4" s="9" t="s">
        <v>31</v>
      </c>
      <c r="D4" s="6" t="s">
        <v>32</v>
      </c>
      <c r="E4" s="9" t="s">
        <v>33</v>
      </c>
      <c r="F4" s="10">
        <v>2.5831199287494213</v>
      </c>
      <c r="G4" s="10">
        <v>2.3242655145922924</v>
      </c>
      <c r="H4" s="10">
        <f t="shared" si="1"/>
        <v>4.907385443</v>
      </c>
      <c r="I4" s="6">
        <v>5.0</v>
      </c>
      <c r="J4" s="6"/>
      <c r="K4" s="14">
        <f t="shared" si="2"/>
        <v>0</v>
      </c>
      <c r="L4" s="16">
        <f t="shared" si="3"/>
        <v>0.4906527848</v>
      </c>
      <c r="M4" s="11">
        <f t="shared" si="4"/>
        <v>0.4906527848</v>
      </c>
      <c r="N4" s="6"/>
      <c r="O4" s="14">
        <f t="shared" si="5"/>
        <v>0</v>
      </c>
      <c r="P4" s="16">
        <f t="shared" si="6"/>
        <v>0.5093472152</v>
      </c>
      <c r="Q4" s="11">
        <f t="shared" si="7"/>
        <v>0.5093472152</v>
      </c>
      <c r="R4" s="18" t="str">
        <f t="shared" si="8"/>
        <v>Over</v>
      </c>
      <c r="S4" s="7"/>
      <c r="T4" s="7"/>
      <c r="U4" s="7"/>
      <c r="V4" s="7"/>
      <c r="W4" s="7"/>
      <c r="X4" s="7"/>
      <c r="Y4" s="7"/>
    </row>
    <row r="5" ht="15.75" customHeight="1">
      <c r="A5" s="8">
        <v>0.6284722222222222</v>
      </c>
      <c r="B5" s="6" t="s">
        <v>34</v>
      </c>
      <c r="C5" s="9" t="s">
        <v>35</v>
      </c>
      <c r="D5" s="6" t="s">
        <v>36</v>
      </c>
      <c r="E5" s="9" t="s">
        <v>37</v>
      </c>
      <c r="F5" s="10">
        <v>1.972789213542037</v>
      </c>
      <c r="G5" s="10">
        <v>2.645088708489234</v>
      </c>
      <c r="H5" s="10">
        <f t="shared" si="1"/>
        <v>4.617877922</v>
      </c>
      <c r="I5" s="6">
        <v>5.0</v>
      </c>
      <c r="J5" s="6"/>
      <c r="K5" s="14">
        <f t="shared" si="2"/>
        <v>0</v>
      </c>
      <c r="L5" s="16">
        <f t="shared" si="3"/>
        <v>0.4603322219</v>
      </c>
      <c r="M5" s="11">
        <f t="shared" si="4"/>
        <v>0.4603322219</v>
      </c>
      <c r="N5" s="6"/>
      <c r="O5" s="14">
        <f t="shared" si="5"/>
        <v>0</v>
      </c>
      <c r="P5" s="16">
        <f t="shared" si="6"/>
        <v>0.5396677781</v>
      </c>
      <c r="Q5" s="11">
        <f t="shared" si="7"/>
        <v>0.5396677781</v>
      </c>
      <c r="R5" s="18" t="str">
        <f t="shared" si="8"/>
        <v>Over</v>
      </c>
      <c r="S5" s="7"/>
      <c r="T5" s="7"/>
      <c r="U5" s="7"/>
      <c r="V5" s="7"/>
      <c r="W5" s="7"/>
      <c r="X5" s="7"/>
      <c r="Y5" s="7"/>
    </row>
    <row r="6" ht="15.75" customHeight="1">
      <c r="A6" s="8">
        <v>0.6506944444444445</v>
      </c>
      <c r="B6" s="6" t="s">
        <v>38</v>
      </c>
      <c r="C6" s="9" t="s">
        <v>39</v>
      </c>
      <c r="D6" s="6" t="s">
        <v>40</v>
      </c>
      <c r="E6" s="9" t="s">
        <v>41</v>
      </c>
      <c r="F6" s="10">
        <v>2.4435611618170716</v>
      </c>
      <c r="G6" s="10">
        <v>2.69374124542466</v>
      </c>
      <c r="H6" s="10">
        <f t="shared" si="1"/>
        <v>5.137302407</v>
      </c>
      <c r="I6" s="6">
        <v>5.0</v>
      </c>
      <c r="J6" s="6"/>
      <c r="K6" s="14">
        <f t="shared" si="2"/>
        <v>0</v>
      </c>
      <c r="L6" s="16">
        <f t="shared" si="3"/>
        <v>0.5135417904</v>
      </c>
      <c r="M6" s="11">
        <f t="shared" si="4"/>
        <v>0.5135417904</v>
      </c>
      <c r="N6" s="6"/>
      <c r="O6" s="14">
        <f t="shared" si="5"/>
        <v>0</v>
      </c>
      <c r="P6" s="16">
        <f t="shared" si="6"/>
        <v>0.4864582096</v>
      </c>
      <c r="Q6" s="11">
        <f t="shared" si="7"/>
        <v>0.4864582096</v>
      </c>
      <c r="R6" s="18" t="str">
        <f t="shared" si="8"/>
        <v>Over</v>
      </c>
      <c r="S6" s="7"/>
      <c r="T6" s="7"/>
      <c r="U6" s="7"/>
      <c r="V6" s="7"/>
      <c r="W6" s="7"/>
      <c r="X6" s="7"/>
      <c r="Y6" s="7"/>
    </row>
    <row r="7" ht="15.75" customHeight="1">
      <c r="A7" s="8">
        <v>0.6666666666666666</v>
      </c>
      <c r="B7" s="6" t="s">
        <v>42</v>
      </c>
      <c r="C7" s="9" t="s">
        <v>43</v>
      </c>
      <c r="D7" s="6" t="s">
        <v>44</v>
      </c>
      <c r="E7" s="9" t="s">
        <v>45</v>
      </c>
      <c r="F7" s="10">
        <v>1.9789610748733215</v>
      </c>
      <c r="G7" s="10">
        <v>1.729604223542441</v>
      </c>
      <c r="H7" s="10">
        <f t="shared" si="1"/>
        <v>3.708565298</v>
      </c>
      <c r="I7" s="6">
        <v>3.5</v>
      </c>
      <c r="J7" s="6"/>
      <c r="K7" s="14">
        <f t="shared" si="2"/>
        <v>0</v>
      </c>
      <c r="L7" s="16">
        <f t="shared" si="3"/>
        <v>0.5289087831</v>
      </c>
      <c r="M7" s="11">
        <f t="shared" si="4"/>
        <v>0.5289087831</v>
      </c>
      <c r="N7" s="6"/>
      <c r="O7" s="14">
        <f t="shared" si="5"/>
        <v>0</v>
      </c>
      <c r="P7" s="16">
        <f t="shared" si="6"/>
        <v>0.4710912169</v>
      </c>
      <c r="Q7" s="11">
        <f t="shared" si="7"/>
        <v>0.4710912169</v>
      </c>
      <c r="R7" s="18" t="str">
        <f t="shared" si="8"/>
        <v>Over</v>
      </c>
      <c r="S7" s="7"/>
      <c r="T7" s="7"/>
      <c r="U7" s="7"/>
      <c r="V7" s="7"/>
      <c r="W7" s="7"/>
      <c r="X7" s="7"/>
      <c r="Y7" s="7"/>
    </row>
    <row r="8" ht="15.75" customHeight="1">
      <c r="A8" s="8">
        <v>0.6701388888888888</v>
      </c>
      <c r="B8" s="6" t="s">
        <v>46</v>
      </c>
      <c r="C8" s="9" t="s">
        <v>47</v>
      </c>
      <c r="D8" s="6" t="s">
        <v>48</v>
      </c>
      <c r="E8" s="9" t="s">
        <v>49</v>
      </c>
      <c r="F8" s="10">
        <v>2.776211977067901</v>
      </c>
      <c r="G8" s="10">
        <v>2.861298012429456</v>
      </c>
      <c r="H8" s="10">
        <f t="shared" si="1"/>
        <v>5.637509989</v>
      </c>
      <c r="I8" s="6">
        <v>5.0</v>
      </c>
      <c r="J8" s="6"/>
      <c r="K8" s="14">
        <f t="shared" si="2"/>
        <v>0</v>
      </c>
      <c r="L8" s="16">
        <f t="shared" si="3"/>
        <v>0.5597158989</v>
      </c>
      <c r="M8" s="11">
        <f t="shared" si="4"/>
        <v>0.5597158989</v>
      </c>
      <c r="N8" s="6"/>
      <c r="O8" s="14">
        <f t="shared" si="5"/>
        <v>0</v>
      </c>
      <c r="P8" s="16">
        <f t="shared" si="6"/>
        <v>0.4402841011</v>
      </c>
      <c r="Q8" s="11">
        <f t="shared" si="7"/>
        <v>0.4402841011</v>
      </c>
      <c r="R8" s="18" t="str">
        <f t="shared" si="8"/>
        <v>Over</v>
      </c>
      <c r="S8" s="7"/>
      <c r="T8" s="7"/>
      <c r="U8" s="7"/>
      <c r="V8" s="7"/>
      <c r="W8" s="7"/>
      <c r="X8" s="7"/>
      <c r="Y8" s="7"/>
    </row>
    <row r="9" ht="15.75" customHeight="1">
      <c r="A9" s="8">
        <v>0.6715277777777778</v>
      </c>
      <c r="B9" s="6" t="s">
        <v>50</v>
      </c>
      <c r="C9" s="9" t="s">
        <v>51</v>
      </c>
      <c r="D9" s="6" t="s">
        <v>52</v>
      </c>
      <c r="E9" s="9" t="s">
        <v>53</v>
      </c>
      <c r="F9" s="10">
        <v>2.5474132170459582</v>
      </c>
      <c r="G9" s="10">
        <v>2.355523640211606</v>
      </c>
      <c r="H9" s="10">
        <f t="shared" si="1"/>
        <v>4.902936857</v>
      </c>
      <c r="I9" s="6">
        <v>5.0</v>
      </c>
      <c r="J9" s="6"/>
      <c r="K9" s="14">
        <f t="shared" si="2"/>
        <v>0</v>
      </c>
      <c r="L9" s="16">
        <f t="shared" si="3"/>
        <v>0.4901994913</v>
      </c>
      <c r="M9" s="11">
        <f t="shared" si="4"/>
        <v>0.4901994913</v>
      </c>
      <c r="N9" s="6"/>
      <c r="O9" s="14">
        <f t="shared" si="5"/>
        <v>0</v>
      </c>
      <c r="P9" s="16">
        <f t="shared" si="6"/>
        <v>0.5098005087</v>
      </c>
      <c r="Q9" s="11">
        <f t="shared" si="7"/>
        <v>0.5098005087</v>
      </c>
      <c r="R9" s="18" t="str">
        <f t="shared" si="8"/>
        <v>Over</v>
      </c>
      <c r="S9" s="7"/>
      <c r="T9" s="7"/>
      <c r="U9" s="7"/>
      <c r="V9" s="7"/>
      <c r="W9" s="7"/>
      <c r="X9" s="7"/>
      <c r="Y9" s="7"/>
    </row>
    <row r="10" ht="15.75" customHeight="1">
      <c r="A10" s="8">
        <v>0.6736111111111112</v>
      </c>
      <c r="B10" s="6" t="s">
        <v>54</v>
      </c>
      <c r="C10" s="9" t="s">
        <v>55</v>
      </c>
      <c r="D10" s="6" t="s">
        <v>56</v>
      </c>
      <c r="E10" s="9" t="s">
        <v>57</v>
      </c>
      <c r="F10" s="10">
        <v>1.9570680541660732</v>
      </c>
      <c r="G10" s="10">
        <v>2.2844450586352734</v>
      </c>
      <c r="H10" s="10">
        <f t="shared" si="1"/>
        <v>4.241513113</v>
      </c>
      <c r="I10" s="6">
        <v>4.0</v>
      </c>
      <c r="J10" s="6"/>
      <c r="K10" s="14">
        <f t="shared" si="2"/>
        <v>0</v>
      </c>
      <c r="L10" s="16">
        <f t="shared" si="3"/>
        <v>0.5292793189</v>
      </c>
      <c r="M10" s="11">
        <f t="shared" si="4"/>
        <v>0.5292793189</v>
      </c>
      <c r="N10" s="6"/>
      <c r="O10" s="14">
        <f t="shared" si="5"/>
        <v>0</v>
      </c>
      <c r="P10" s="16">
        <f t="shared" si="6"/>
        <v>0.4707206811</v>
      </c>
      <c r="Q10" s="11">
        <f t="shared" si="7"/>
        <v>0.4707206811</v>
      </c>
      <c r="R10" s="18" t="str">
        <f t="shared" si="8"/>
        <v>Over</v>
      </c>
      <c r="S10" s="7"/>
      <c r="T10" s="7"/>
      <c r="U10" s="7"/>
      <c r="V10" s="7"/>
      <c r="W10" s="7"/>
      <c r="X10" s="7"/>
      <c r="Y10" s="7"/>
    </row>
    <row r="11" ht="15.75" customHeight="1">
      <c r="A11" s="8">
        <v>0.6736111111111112</v>
      </c>
      <c r="B11" s="6" t="s">
        <v>58</v>
      </c>
      <c r="C11" s="9" t="s">
        <v>59</v>
      </c>
      <c r="D11" s="6" t="s">
        <v>60</v>
      </c>
      <c r="E11" s="9" t="s">
        <v>61</v>
      </c>
      <c r="F11" s="10">
        <v>2.2665166765722464</v>
      </c>
      <c r="G11" s="10">
        <v>2.068956836863145</v>
      </c>
      <c r="H11" s="10">
        <f t="shared" si="1"/>
        <v>4.335473513</v>
      </c>
      <c r="I11" s="6">
        <v>4.0</v>
      </c>
      <c r="J11" s="6"/>
      <c r="K11" s="14">
        <f t="shared" si="2"/>
        <v>0</v>
      </c>
      <c r="L11" s="16">
        <f t="shared" si="3"/>
        <v>0.5401814004</v>
      </c>
      <c r="M11" s="11">
        <f t="shared" si="4"/>
        <v>0.5401814004</v>
      </c>
      <c r="N11" s="6"/>
      <c r="O11" s="14">
        <f t="shared" si="5"/>
        <v>0</v>
      </c>
      <c r="P11" s="16">
        <f t="shared" si="6"/>
        <v>0.4598185996</v>
      </c>
      <c r="Q11" s="11">
        <f t="shared" si="7"/>
        <v>0.4598185996</v>
      </c>
      <c r="R11" s="18" t="str">
        <f t="shared" si="8"/>
        <v>Over</v>
      </c>
      <c r="S11" s="7"/>
      <c r="T11" s="7"/>
      <c r="U11" s="7"/>
      <c r="V11" s="7"/>
      <c r="W11" s="7"/>
      <c r="X11" s="7"/>
      <c r="Y11" s="7"/>
    </row>
    <row r="12" ht="15.75" customHeight="1">
      <c r="A12" s="8">
        <v>0.6736111111111112</v>
      </c>
      <c r="B12" s="6" t="s">
        <v>62</v>
      </c>
      <c r="C12" s="9" t="s">
        <v>63</v>
      </c>
      <c r="D12" s="6" t="s">
        <v>64</v>
      </c>
      <c r="E12" s="9" t="s">
        <v>65</v>
      </c>
      <c r="F12" s="10">
        <v>2.3705595930626724</v>
      </c>
      <c r="G12" s="10">
        <v>2.2786868720922806</v>
      </c>
      <c r="H12" s="10">
        <f t="shared" si="1"/>
        <v>4.649246465</v>
      </c>
      <c r="I12" s="6">
        <v>4.0</v>
      </c>
      <c r="J12" s="6"/>
      <c r="K12" s="14">
        <f t="shared" si="2"/>
        <v>0</v>
      </c>
      <c r="L12" s="16">
        <f t="shared" si="3"/>
        <v>0.5746433489</v>
      </c>
      <c r="M12" s="11">
        <f t="shared" si="4"/>
        <v>0.5746433489</v>
      </c>
      <c r="N12" s="6"/>
      <c r="O12" s="14">
        <f t="shared" si="5"/>
        <v>0</v>
      </c>
      <c r="P12" s="16">
        <f t="shared" si="6"/>
        <v>0.4253566511</v>
      </c>
      <c r="Q12" s="11">
        <f t="shared" si="7"/>
        <v>0.4253566511</v>
      </c>
      <c r="R12" s="18" t="str">
        <f t="shared" si="8"/>
        <v>Over</v>
      </c>
      <c r="S12" s="7"/>
      <c r="T12" s="7"/>
      <c r="U12" s="7"/>
      <c r="V12" s="7"/>
      <c r="W12" s="7"/>
      <c r="X12" s="7"/>
      <c r="Y12" s="7"/>
    </row>
    <row r="13" ht="15.75" customHeight="1">
      <c r="A13" s="8">
        <v>0.6736111111111112</v>
      </c>
      <c r="B13" s="18" t="s">
        <v>66</v>
      </c>
      <c r="C13" s="9" t="s">
        <v>67</v>
      </c>
      <c r="D13" s="6" t="s">
        <v>68</v>
      </c>
      <c r="E13" s="9" t="s">
        <v>69</v>
      </c>
      <c r="F13" s="10">
        <v>2.4525282885070907</v>
      </c>
      <c r="G13" s="24">
        <v>2.2912481851038384</v>
      </c>
      <c r="H13" s="10">
        <f t="shared" si="1"/>
        <v>4.743776474</v>
      </c>
      <c r="I13" s="6">
        <v>4.5</v>
      </c>
      <c r="J13" s="6"/>
      <c r="K13" s="14">
        <f t="shared" si="2"/>
        <v>0</v>
      </c>
      <c r="L13" s="16">
        <f t="shared" si="3"/>
        <v>0.5263536284</v>
      </c>
      <c r="M13" s="11">
        <f t="shared" si="4"/>
        <v>0.5263536284</v>
      </c>
      <c r="N13" s="6"/>
      <c r="O13" s="14">
        <f t="shared" si="5"/>
        <v>0</v>
      </c>
      <c r="P13" s="16">
        <f t="shared" si="6"/>
        <v>0.4736463716</v>
      </c>
      <c r="Q13" s="11">
        <f t="shared" si="7"/>
        <v>0.4736463716</v>
      </c>
      <c r="R13" s="18" t="str">
        <f t="shared" si="8"/>
        <v>Over</v>
      </c>
      <c r="S13" s="7"/>
      <c r="T13" s="7"/>
      <c r="U13" s="7"/>
      <c r="V13" s="7"/>
      <c r="W13" s="7"/>
      <c r="X13" s="7"/>
      <c r="Y13" s="7"/>
    </row>
    <row r="14" ht="15.75" customHeight="1">
      <c r="A14" s="8">
        <v>0.6736111111111112</v>
      </c>
      <c r="B14" s="18" t="s">
        <v>70</v>
      </c>
      <c r="C14" s="9" t="s">
        <v>71</v>
      </c>
      <c r="D14" s="6" t="s">
        <v>72</v>
      </c>
      <c r="E14" s="9" t="s">
        <v>73</v>
      </c>
      <c r="F14" s="10">
        <v>2.4610106727539462</v>
      </c>
      <c r="G14" s="10">
        <v>2.3494242832869134</v>
      </c>
      <c r="H14" s="10">
        <f t="shared" si="1"/>
        <v>4.810434956</v>
      </c>
      <c r="I14" s="6">
        <v>4.0</v>
      </c>
      <c r="J14" s="6"/>
      <c r="K14" s="14">
        <f t="shared" si="2"/>
        <v>0</v>
      </c>
      <c r="L14" s="16">
        <f t="shared" si="3"/>
        <v>0.5912140083</v>
      </c>
      <c r="M14" s="11">
        <f t="shared" si="4"/>
        <v>0.5912140083</v>
      </c>
      <c r="N14" s="6"/>
      <c r="O14" s="14">
        <f t="shared" si="5"/>
        <v>0</v>
      </c>
      <c r="P14" s="16">
        <f t="shared" si="6"/>
        <v>0.4087859917</v>
      </c>
      <c r="Q14" s="11">
        <f t="shared" si="7"/>
        <v>0.4087859917</v>
      </c>
      <c r="R14" s="18" t="str">
        <f t="shared" si="8"/>
        <v>Over</v>
      </c>
      <c r="S14" s="7"/>
      <c r="T14" s="7"/>
      <c r="U14" s="7"/>
      <c r="V14" s="7"/>
      <c r="W14" s="7"/>
      <c r="X14" s="7"/>
      <c r="Y14" s="7"/>
    </row>
    <row r="15" ht="15.75" customHeight="1">
      <c r="A15" s="8">
        <v>0.6770833333333334</v>
      </c>
      <c r="B15" s="18" t="s">
        <v>74</v>
      </c>
      <c r="C15" s="9" t="s">
        <v>75</v>
      </c>
      <c r="D15" s="6" t="s">
        <v>76</v>
      </c>
      <c r="E15" s="9" t="s">
        <v>77</v>
      </c>
      <c r="F15" s="10">
        <v>2.3492012474990855</v>
      </c>
      <c r="G15" s="10">
        <v>2.4925189356645365</v>
      </c>
      <c r="H15" s="10">
        <f t="shared" si="1"/>
        <v>4.841720183</v>
      </c>
      <c r="I15" s="6">
        <v>4.5</v>
      </c>
      <c r="J15" s="6"/>
      <c r="K15" s="14">
        <f t="shared" si="2"/>
        <v>0</v>
      </c>
      <c r="L15" s="16">
        <f t="shared" si="3"/>
        <v>0.5365311241</v>
      </c>
      <c r="M15" s="11">
        <f t="shared" si="4"/>
        <v>0.5365311241</v>
      </c>
      <c r="N15" s="6"/>
      <c r="O15" s="14">
        <f t="shared" si="5"/>
        <v>0</v>
      </c>
      <c r="P15" s="16">
        <f t="shared" si="6"/>
        <v>0.4634688759</v>
      </c>
      <c r="Q15" s="11">
        <f t="shared" si="7"/>
        <v>0.4634688759</v>
      </c>
      <c r="R15" s="18" t="str">
        <f t="shared" si="8"/>
        <v>Over</v>
      </c>
      <c r="S15" s="7"/>
      <c r="T15" s="7"/>
      <c r="U15" s="7"/>
      <c r="V15" s="7"/>
      <c r="W15" s="7"/>
      <c r="X15" s="7"/>
      <c r="Y15" s="7"/>
    </row>
    <row r="16" ht="15.75" customHeight="1">
      <c r="A16" s="8">
        <v>0.7986111111111112</v>
      </c>
      <c r="B16" s="18" t="s">
        <v>78</v>
      </c>
      <c r="C16" s="9" t="s">
        <v>79</v>
      </c>
      <c r="D16" s="6" t="s">
        <v>80</v>
      </c>
      <c r="E16" s="9" t="s">
        <v>81</v>
      </c>
      <c r="F16" s="10">
        <v>2.365298895675101</v>
      </c>
      <c r="G16" s="10">
        <v>1.568075883494606</v>
      </c>
      <c r="H16" s="10">
        <f t="shared" si="1"/>
        <v>3.933374779</v>
      </c>
      <c r="I16" s="6">
        <v>3.5</v>
      </c>
      <c r="J16" s="6"/>
      <c r="K16" s="14">
        <f t="shared" si="2"/>
        <v>0</v>
      </c>
      <c r="L16" s="16">
        <f t="shared" si="3"/>
        <v>0.5581037184</v>
      </c>
      <c r="M16" s="11">
        <f t="shared" si="4"/>
        <v>0.5581037184</v>
      </c>
      <c r="N16" s="6"/>
      <c r="O16" s="14">
        <f t="shared" si="5"/>
        <v>0</v>
      </c>
      <c r="P16" s="16">
        <f t="shared" si="6"/>
        <v>0.4418962816</v>
      </c>
      <c r="Q16" s="11">
        <f t="shared" si="7"/>
        <v>0.4418962816</v>
      </c>
      <c r="R16" s="18" t="str">
        <f t="shared" si="8"/>
        <v>Over</v>
      </c>
      <c r="S16" s="7"/>
      <c r="T16" s="7"/>
      <c r="U16" s="7"/>
      <c r="V16" s="7"/>
      <c r="W16" s="7"/>
      <c r="X16" s="7"/>
      <c r="Y16" s="7"/>
    </row>
    <row r="17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customHeight="1">
      <c r="A39" s="7"/>
      <c r="B39" s="19"/>
      <c r="C39" s="1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conditionalFormatting sqref="M2:M20 Q2:Q20">
    <cfRule type="colorScale" priority="1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2:R11">
    <cfRule type="containsText" dxfId="0" priority="2" operator="containsText" text="Under">
      <formula>NOT(ISERROR(SEARCH(("Under"),(R2))))</formula>
    </cfRule>
  </conditionalFormatting>
  <conditionalFormatting sqref="R2:R11">
    <cfRule type="containsText" dxfId="0" priority="3" operator="containsText" text="Over">
      <formula>NOT(ISERROR(SEARCH(("Over"),(R2))))</formula>
    </cfRule>
  </conditionalFormatting>
  <conditionalFormatting sqref="M12 Q12">
    <cfRule type="colorScale" priority="4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12">
    <cfRule type="containsText" dxfId="0" priority="5" operator="containsText" text="Under">
      <formula>NOT(ISERROR(SEARCH(("Under"),(R12))))</formula>
    </cfRule>
  </conditionalFormatting>
  <conditionalFormatting sqref="R12">
    <cfRule type="containsText" dxfId="0" priority="6" operator="containsText" text="Over">
      <formula>NOT(ISERROR(SEARCH(("Over"),(R12))))</formula>
    </cfRule>
  </conditionalFormatting>
  <conditionalFormatting sqref="M13 Q13">
    <cfRule type="colorScale" priority="7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13">
    <cfRule type="containsText" dxfId="0" priority="8" operator="containsText" text="Under">
      <formula>NOT(ISERROR(SEARCH(("Under"),(R13))))</formula>
    </cfRule>
  </conditionalFormatting>
  <conditionalFormatting sqref="R13">
    <cfRule type="containsText" dxfId="0" priority="9" operator="containsText" text="Over">
      <formula>NOT(ISERROR(SEARCH(("Over"),(R13))))</formula>
    </cfRule>
  </conditionalFormatting>
  <conditionalFormatting sqref="M14 Q14">
    <cfRule type="colorScale" priority="10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14">
    <cfRule type="containsText" dxfId="0" priority="11" operator="containsText" text="Under">
      <formula>NOT(ISERROR(SEARCH(("Under"),(R14))))</formula>
    </cfRule>
  </conditionalFormatting>
  <conditionalFormatting sqref="R14">
    <cfRule type="containsText" dxfId="0" priority="12" operator="containsText" text="Over">
      <formula>NOT(ISERROR(SEARCH(("Over"),(R14))))</formula>
    </cfRule>
  </conditionalFormatting>
  <conditionalFormatting sqref="M15 Q15">
    <cfRule type="colorScale" priority="13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15">
    <cfRule type="containsText" dxfId="0" priority="14" operator="containsText" text="Under">
      <formula>NOT(ISERROR(SEARCH(("Under"),(R15))))</formula>
    </cfRule>
  </conditionalFormatting>
  <conditionalFormatting sqref="R15">
    <cfRule type="containsText" dxfId="0" priority="15" operator="containsText" text="Over">
      <formula>NOT(ISERROR(SEARCH(("Over"),(R15))))</formula>
    </cfRule>
  </conditionalFormatting>
  <conditionalFormatting sqref="M16 Q16">
    <cfRule type="colorScale" priority="16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16">
    <cfRule type="containsText" dxfId="0" priority="17" operator="containsText" text="Under">
      <formula>NOT(ISERROR(SEARCH(("Under"),(R16))))</formula>
    </cfRule>
  </conditionalFormatting>
  <conditionalFormatting sqref="R16">
    <cfRule type="containsText" dxfId="0" priority="18" operator="containsText" text="Over">
      <formula>NOT(ISERROR(SEARCH(("Over"),(R16))))</formula>
    </cfRule>
  </conditionalFormatting>
  <printOptions/>
  <pageMargins bottom="1.0" footer="0.0" header="0.0" left="0.75" right="0.75" top="1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6.0"/>
    <col customWidth="1" min="3" max="3" width="23.14"/>
    <col customWidth="1" min="4" max="4" width="6.29"/>
    <col customWidth="1" min="5" max="5" width="20.14"/>
    <col customWidth="1" min="6" max="6" width="9.14"/>
    <col customWidth="1" min="7" max="7" width="8.29"/>
    <col customWidth="1" min="8" max="8" width="9.14"/>
    <col customWidth="1" min="9" max="9" width="13.86"/>
    <col customWidth="1" min="10" max="10" width="9.0"/>
    <col customWidth="1" min="11" max="11" width="8.29"/>
    <col customWidth="1" min="12" max="12" width="9.14"/>
    <col customWidth="1" min="13" max="13" width="13.43"/>
    <col customWidth="1" min="14" max="14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7</v>
      </c>
      <c r="G1" s="4" t="s">
        <v>12</v>
      </c>
      <c r="H1" s="1" t="s">
        <v>13</v>
      </c>
      <c r="I1" s="1" t="s">
        <v>14</v>
      </c>
      <c r="J1" s="3" t="s">
        <v>21</v>
      </c>
      <c r="K1" s="4" t="s">
        <v>12</v>
      </c>
      <c r="L1" s="1" t="s">
        <v>13</v>
      </c>
      <c r="M1" s="1" t="s">
        <v>19</v>
      </c>
      <c r="N1" s="5" t="s">
        <v>20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8">
        <v>0.545138888888889</v>
      </c>
      <c r="B2" s="6" t="s">
        <v>22</v>
      </c>
      <c r="C2" s="9" t="s">
        <v>23</v>
      </c>
      <c r="D2" s="6" t="s">
        <v>24</v>
      </c>
      <c r="E2" s="9" t="s">
        <v>25</v>
      </c>
      <c r="F2" s="6"/>
      <c r="G2" s="11">
        <f t="shared" ref="G2:G16" si="1">IF(F2&gt;0,100/(F2+100),F2/(F2-100))</f>
        <v>0</v>
      </c>
      <c r="H2" s="12">
        <v>0.3182</v>
      </c>
      <c r="I2" s="15">
        <f t="shared" ref="I2:I16" si="2">SUM(H2-G2)</f>
        <v>0.3182</v>
      </c>
      <c r="J2" s="6"/>
      <c r="K2" s="11">
        <f t="shared" ref="K2:K16" si="3">IF(J2&gt;0,100/(J2+100),J2/(J2-100))</f>
        <v>0</v>
      </c>
      <c r="L2" s="13">
        <f t="shared" ref="L2:L16" si="4">1-H2</f>
        <v>0.6818</v>
      </c>
      <c r="M2" s="17">
        <f t="shared" ref="M2:M16" si="5">SUM(L2-K2)</f>
        <v>0.6818</v>
      </c>
      <c r="N2" s="18" t="str">
        <f t="shared" ref="N2:N16" si="6">IFS(I2&gt;2%,B2,M2&gt;2%,D2)</f>
        <v>BAL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8">
        <v>0.545138888888889</v>
      </c>
      <c r="B3" s="6" t="s">
        <v>26</v>
      </c>
      <c r="C3" s="9" t="s">
        <v>27</v>
      </c>
      <c r="D3" s="6" t="s">
        <v>28</v>
      </c>
      <c r="E3" s="9" t="s">
        <v>29</v>
      </c>
      <c r="F3" s="6"/>
      <c r="G3" s="11">
        <f t="shared" si="1"/>
        <v>0</v>
      </c>
      <c r="H3" s="13">
        <v>0.4723</v>
      </c>
      <c r="I3" s="15">
        <f t="shared" si="2"/>
        <v>0.4723</v>
      </c>
      <c r="J3" s="6"/>
      <c r="K3" s="11">
        <f t="shared" si="3"/>
        <v>0</v>
      </c>
      <c r="L3" s="13">
        <f t="shared" si="4"/>
        <v>0.5277</v>
      </c>
      <c r="M3" s="17">
        <f t="shared" si="5"/>
        <v>0.5277</v>
      </c>
      <c r="N3" s="18" t="str">
        <f t="shared" si="6"/>
        <v>NYM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8">
        <v>0.5902777777777778</v>
      </c>
      <c r="B4" s="6" t="s">
        <v>30</v>
      </c>
      <c r="C4" s="9" t="s">
        <v>31</v>
      </c>
      <c r="D4" s="6" t="s">
        <v>32</v>
      </c>
      <c r="E4" s="9" t="s">
        <v>33</v>
      </c>
      <c r="F4" s="6"/>
      <c r="G4" s="11">
        <f t="shared" si="1"/>
        <v>0</v>
      </c>
      <c r="H4" s="13">
        <v>0.4976</v>
      </c>
      <c r="I4" s="15">
        <f t="shared" si="2"/>
        <v>0.4976</v>
      </c>
      <c r="J4" s="6"/>
      <c r="K4" s="11">
        <f t="shared" si="3"/>
        <v>0</v>
      </c>
      <c r="L4" s="13">
        <f t="shared" si="4"/>
        <v>0.5024</v>
      </c>
      <c r="M4" s="17">
        <f t="shared" si="5"/>
        <v>0.5024</v>
      </c>
      <c r="N4" s="18" t="str">
        <f t="shared" si="6"/>
        <v>STL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>
        <v>0.6284722222222222</v>
      </c>
      <c r="B5" s="6" t="s">
        <v>34</v>
      </c>
      <c r="C5" s="9" t="s">
        <v>35</v>
      </c>
      <c r="D5" s="6" t="s">
        <v>36</v>
      </c>
      <c r="E5" s="9" t="s">
        <v>37</v>
      </c>
      <c r="F5" s="6"/>
      <c r="G5" s="11">
        <f t="shared" si="1"/>
        <v>0</v>
      </c>
      <c r="H5" s="13">
        <v>0.342</v>
      </c>
      <c r="I5" s="15">
        <f t="shared" si="2"/>
        <v>0.342</v>
      </c>
      <c r="J5" s="6"/>
      <c r="K5" s="11">
        <f t="shared" si="3"/>
        <v>0</v>
      </c>
      <c r="L5" s="13">
        <f t="shared" si="4"/>
        <v>0.658</v>
      </c>
      <c r="M5" s="17">
        <f t="shared" si="5"/>
        <v>0.658</v>
      </c>
      <c r="N5" s="18" t="str">
        <f t="shared" si="6"/>
        <v>ATL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8">
        <v>0.6506944444444445</v>
      </c>
      <c r="B6" s="6" t="s">
        <v>38</v>
      </c>
      <c r="C6" s="9" t="s">
        <v>39</v>
      </c>
      <c r="D6" s="6" t="s">
        <v>40</v>
      </c>
      <c r="E6" s="9" t="s">
        <v>41</v>
      </c>
      <c r="F6" s="6"/>
      <c r="G6" s="11">
        <f t="shared" si="1"/>
        <v>0</v>
      </c>
      <c r="H6" s="13">
        <v>0.4367</v>
      </c>
      <c r="I6" s="15">
        <f t="shared" si="2"/>
        <v>0.4367</v>
      </c>
      <c r="J6" s="6"/>
      <c r="K6" s="11">
        <f t="shared" si="3"/>
        <v>0</v>
      </c>
      <c r="L6" s="13">
        <f t="shared" si="4"/>
        <v>0.5633</v>
      </c>
      <c r="M6" s="17">
        <f t="shared" si="5"/>
        <v>0.5633</v>
      </c>
      <c r="N6" s="18" t="str">
        <f t="shared" si="6"/>
        <v>DET 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8">
        <v>0.6666666666666666</v>
      </c>
      <c r="B7" s="6" t="s">
        <v>42</v>
      </c>
      <c r="C7" s="9" t="s">
        <v>43</v>
      </c>
      <c r="D7" s="6" t="s">
        <v>44</v>
      </c>
      <c r="E7" s="9" t="s">
        <v>45</v>
      </c>
      <c r="F7" s="6"/>
      <c r="G7" s="11">
        <f t="shared" si="1"/>
        <v>0</v>
      </c>
      <c r="H7" s="13">
        <v>0.502</v>
      </c>
      <c r="I7" s="15">
        <f t="shared" si="2"/>
        <v>0.502</v>
      </c>
      <c r="J7" s="6"/>
      <c r="K7" s="11">
        <f t="shared" si="3"/>
        <v>0</v>
      </c>
      <c r="L7" s="13">
        <f t="shared" si="4"/>
        <v>0.498</v>
      </c>
      <c r="M7" s="17">
        <f t="shared" si="5"/>
        <v>0.498</v>
      </c>
      <c r="N7" s="18" t="str">
        <f t="shared" si="6"/>
        <v>HOU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8">
        <v>0.6701388888888888</v>
      </c>
      <c r="B8" s="6" t="s">
        <v>46</v>
      </c>
      <c r="C8" s="9" t="s">
        <v>47</v>
      </c>
      <c r="D8" s="6" t="s">
        <v>48</v>
      </c>
      <c r="E8" s="9" t="s">
        <v>49</v>
      </c>
      <c r="F8" s="6"/>
      <c r="G8" s="11">
        <f t="shared" si="1"/>
        <v>0</v>
      </c>
      <c r="H8" s="13">
        <v>0.4783</v>
      </c>
      <c r="I8" s="15">
        <f t="shared" si="2"/>
        <v>0.4783</v>
      </c>
      <c r="J8" s="6"/>
      <c r="K8" s="11">
        <f t="shared" si="3"/>
        <v>0</v>
      </c>
      <c r="L8" s="13">
        <f t="shared" si="4"/>
        <v>0.5217</v>
      </c>
      <c r="M8" s="17">
        <f t="shared" si="5"/>
        <v>0.5217</v>
      </c>
      <c r="N8" s="18" t="str">
        <f t="shared" si="6"/>
        <v>CHC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8">
        <v>0.6715277777777778</v>
      </c>
      <c r="B9" s="6" t="s">
        <v>50</v>
      </c>
      <c r="C9" s="9" t="s">
        <v>51</v>
      </c>
      <c r="D9" s="6" t="s">
        <v>52</v>
      </c>
      <c r="E9" s="9" t="s">
        <v>53</v>
      </c>
      <c r="F9" s="18"/>
      <c r="G9" s="11">
        <f t="shared" si="1"/>
        <v>0</v>
      </c>
      <c r="H9" s="13">
        <v>0.4538</v>
      </c>
      <c r="I9" s="15">
        <f t="shared" si="2"/>
        <v>0.4538</v>
      </c>
      <c r="J9" s="18"/>
      <c r="K9" s="11">
        <f t="shared" si="3"/>
        <v>0</v>
      </c>
      <c r="L9" s="13">
        <f t="shared" si="4"/>
        <v>0.5462</v>
      </c>
      <c r="M9" s="17">
        <f t="shared" si="5"/>
        <v>0.5462</v>
      </c>
      <c r="N9" s="18" t="str">
        <f t="shared" si="6"/>
        <v>LAA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8">
        <v>0.6736111111111112</v>
      </c>
      <c r="B10" s="6" t="s">
        <v>54</v>
      </c>
      <c r="C10" s="9" t="s">
        <v>55</v>
      </c>
      <c r="D10" s="6" t="s">
        <v>56</v>
      </c>
      <c r="E10" s="9" t="s">
        <v>57</v>
      </c>
      <c r="F10" s="18"/>
      <c r="G10" s="11">
        <f t="shared" si="1"/>
        <v>0</v>
      </c>
      <c r="H10" s="13">
        <v>0.3852</v>
      </c>
      <c r="I10" s="15">
        <f t="shared" si="2"/>
        <v>0.3852</v>
      </c>
      <c r="J10" s="18"/>
      <c r="K10" s="11">
        <f t="shared" si="3"/>
        <v>0</v>
      </c>
      <c r="L10" s="13">
        <f t="shared" si="4"/>
        <v>0.6148</v>
      </c>
      <c r="M10" s="17">
        <f t="shared" si="5"/>
        <v>0.6148</v>
      </c>
      <c r="N10" s="18" t="str">
        <f t="shared" si="6"/>
        <v>ARI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8">
        <v>0.6736111111111112</v>
      </c>
      <c r="B11" s="6" t="s">
        <v>58</v>
      </c>
      <c r="C11" s="9" t="s">
        <v>59</v>
      </c>
      <c r="D11" s="6" t="s">
        <v>60</v>
      </c>
      <c r="E11" s="9" t="s">
        <v>61</v>
      </c>
      <c r="F11" s="18"/>
      <c r="G11" s="11">
        <f t="shared" si="1"/>
        <v>0</v>
      </c>
      <c r="H11" s="13">
        <v>0.5046</v>
      </c>
      <c r="I11" s="15">
        <f t="shared" si="2"/>
        <v>0.5046</v>
      </c>
      <c r="J11" s="18"/>
      <c r="K11" s="11">
        <f t="shared" si="3"/>
        <v>0</v>
      </c>
      <c r="L11" s="13">
        <f t="shared" si="4"/>
        <v>0.4954</v>
      </c>
      <c r="M11" s="17">
        <f t="shared" si="5"/>
        <v>0.4954</v>
      </c>
      <c r="N11" s="18" t="str">
        <f t="shared" si="6"/>
        <v>CLE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8">
        <v>0.6736111111111112</v>
      </c>
      <c r="B12" s="6" t="s">
        <v>62</v>
      </c>
      <c r="C12" s="9" t="s">
        <v>63</v>
      </c>
      <c r="D12" s="6" t="s">
        <v>64</v>
      </c>
      <c r="E12" s="9" t="s">
        <v>65</v>
      </c>
      <c r="F12" s="18"/>
      <c r="G12" s="11">
        <f t="shared" si="1"/>
        <v>0</v>
      </c>
      <c r="H12" s="13">
        <v>0.4621</v>
      </c>
      <c r="I12" s="15">
        <f t="shared" si="2"/>
        <v>0.4621</v>
      </c>
      <c r="J12" s="18"/>
      <c r="K12" s="11">
        <f t="shared" si="3"/>
        <v>0</v>
      </c>
      <c r="L12" s="13">
        <f t="shared" si="4"/>
        <v>0.5379</v>
      </c>
      <c r="M12" s="17">
        <f t="shared" si="5"/>
        <v>0.5379</v>
      </c>
      <c r="N12" s="18" t="str">
        <f t="shared" si="6"/>
        <v>COL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8">
        <v>0.6736111111111112</v>
      </c>
      <c r="B13" s="18" t="s">
        <v>66</v>
      </c>
      <c r="C13" s="9" t="s">
        <v>67</v>
      </c>
      <c r="D13" s="6" t="s">
        <v>68</v>
      </c>
      <c r="E13" s="9" t="s">
        <v>69</v>
      </c>
      <c r="F13" s="18"/>
      <c r="G13" s="11">
        <f t="shared" si="1"/>
        <v>0</v>
      </c>
      <c r="H13" s="13">
        <v>0.4785</v>
      </c>
      <c r="I13" s="15">
        <f t="shared" si="2"/>
        <v>0.4785</v>
      </c>
      <c r="J13" s="18"/>
      <c r="K13" s="11">
        <f t="shared" si="3"/>
        <v>0</v>
      </c>
      <c r="L13" s="13">
        <f t="shared" si="4"/>
        <v>0.5215</v>
      </c>
      <c r="M13" s="17">
        <f t="shared" si="5"/>
        <v>0.5215</v>
      </c>
      <c r="N13" s="18" t="str">
        <f t="shared" si="6"/>
        <v>PIT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8">
        <v>0.6736111111111112</v>
      </c>
      <c r="B14" s="18" t="s">
        <v>70</v>
      </c>
      <c r="C14" s="9" t="s">
        <v>71</v>
      </c>
      <c r="D14" s="6" t="s">
        <v>72</v>
      </c>
      <c r="E14" s="9" t="s">
        <v>73</v>
      </c>
      <c r="F14" s="18"/>
      <c r="G14" s="11">
        <f t="shared" si="1"/>
        <v>0</v>
      </c>
      <c r="H14" s="13">
        <v>0.531</v>
      </c>
      <c r="I14" s="15">
        <f t="shared" si="2"/>
        <v>0.531</v>
      </c>
      <c r="J14" s="18"/>
      <c r="K14" s="11">
        <f t="shared" si="3"/>
        <v>0</v>
      </c>
      <c r="L14" s="13">
        <f t="shared" si="4"/>
        <v>0.469</v>
      </c>
      <c r="M14" s="17">
        <f t="shared" si="5"/>
        <v>0.469</v>
      </c>
      <c r="N14" s="18" t="str">
        <f t="shared" si="6"/>
        <v>SF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8">
        <v>0.6770833333333334</v>
      </c>
      <c r="B15" s="18" t="s">
        <v>74</v>
      </c>
      <c r="C15" s="9" t="s">
        <v>75</v>
      </c>
      <c r="D15" s="6" t="s">
        <v>76</v>
      </c>
      <c r="E15" s="9" t="s">
        <v>77</v>
      </c>
      <c r="F15" s="18"/>
      <c r="G15" s="11">
        <f t="shared" si="1"/>
        <v>0</v>
      </c>
      <c r="H15" s="13">
        <v>0.4288</v>
      </c>
      <c r="I15" s="15">
        <f t="shared" si="2"/>
        <v>0.4288</v>
      </c>
      <c r="J15" s="18"/>
      <c r="K15" s="11">
        <f t="shared" si="3"/>
        <v>0</v>
      </c>
      <c r="L15" s="13">
        <f t="shared" si="4"/>
        <v>0.5712</v>
      </c>
      <c r="M15" s="17">
        <f t="shared" si="5"/>
        <v>0.5712</v>
      </c>
      <c r="N15" s="18" t="str">
        <f t="shared" si="6"/>
        <v>CHW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8">
        <v>0.7986111111111112</v>
      </c>
      <c r="B16" s="18" t="s">
        <v>78</v>
      </c>
      <c r="C16" s="9" t="s">
        <v>79</v>
      </c>
      <c r="D16" s="6" t="s">
        <v>80</v>
      </c>
      <c r="E16" s="9" t="s">
        <v>81</v>
      </c>
      <c r="F16" s="18"/>
      <c r="G16" s="11">
        <f t="shared" si="1"/>
        <v>0</v>
      </c>
      <c r="H16" s="13">
        <v>0.5817</v>
      </c>
      <c r="I16" s="15">
        <f t="shared" si="2"/>
        <v>0.5817</v>
      </c>
      <c r="J16" s="18"/>
      <c r="K16" s="11">
        <f t="shared" si="3"/>
        <v>0</v>
      </c>
      <c r="L16" s="13">
        <f t="shared" si="4"/>
        <v>0.4183</v>
      </c>
      <c r="M16" s="17">
        <f t="shared" si="5"/>
        <v>0.4183</v>
      </c>
      <c r="N16" s="18" t="str">
        <f t="shared" si="6"/>
        <v>BOS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7"/>
      <c r="B17" s="19"/>
      <c r="C17" s="19"/>
      <c r="D17" s="7"/>
      <c r="E17" s="7"/>
      <c r="F17" s="19"/>
      <c r="G17" s="20"/>
      <c r="H17" s="21"/>
      <c r="I17" s="7"/>
      <c r="J17" s="19"/>
      <c r="K17" s="20"/>
      <c r="L17" s="21"/>
      <c r="M17" s="22"/>
      <c r="N17" s="1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7"/>
      <c r="B30" s="7"/>
      <c r="C30" s="7"/>
      <c r="D30" s="7"/>
      <c r="E30" s="7"/>
      <c r="F30" s="2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7"/>
      <c r="B31" s="7"/>
      <c r="C31" s="7"/>
      <c r="D31" s="7"/>
      <c r="E31" s="7"/>
      <c r="F31" s="2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7"/>
      <c r="B32" s="7"/>
      <c r="C32" s="7"/>
      <c r="D32" s="7"/>
      <c r="E32" s="7"/>
      <c r="F32" s="2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7"/>
      <c r="B33" s="7"/>
      <c r="C33" s="7"/>
      <c r="D33" s="7"/>
      <c r="E33" s="7"/>
      <c r="F33" s="2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7"/>
      <c r="B34" s="7"/>
      <c r="C34" s="7"/>
      <c r="D34" s="7"/>
      <c r="E34" s="7"/>
      <c r="F34" s="23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7"/>
      <c r="B35" s="7"/>
      <c r="C35" s="7"/>
      <c r="D35" s="7"/>
      <c r="E35" s="7"/>
      <c r="F35" s="2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7"/>
      <c r="B36" s="7"/>
      <c r="C36" s="7"/>
      <c r="D36" s="7"/>
      <c r="E36" s="7"/>
      <c r="F36" s="2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7"/>
      <c r="B37" s="7"/>
      <c r="C37" s="7"/>
      <c r="D37" s="7"/>
      <c r="E37" s="7"/>
      <c r="F37" s="2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7"/>
      <c r="B38" s="7"/>
      <c r="C38" s="7"/>
      <c r="D38" s="7"/>
      <c r="E38" s="7"/>
      <c r="F38" s="2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7"/>
      <c r="B39" s="7"/>
      <c r="C39" s="7"/>
      <c r="D39" s="7"/>
      <c r="E39" s="7"/>
      <c r="F39" s="2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7"/>
      <c r="B40" s="7"/>
      <c r="C40" s="7"/>
      <c r="D40" s="7"/>
      <c r="E40" s="7"/>
      <c r="F40" s="2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conditionalFormatting sqref="I2:I16 M2:M16">
    <cfRule type="colorScale" priority="1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M2:M17">
    <cfRule type="colorScale" priority="2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N2:N16">
    <cfRule type="notContainsBlanks" dxfId="1" priority="3">
      <formula>LEN(TRIM(N2))&gt;0</formula>
    </cfRule>
  </conditionalFormatting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.29"/>
    <col customWidth="1" min="3" max="3" width="25.0"/>
    <col customWidth="1" min="4" max="4" width="6.86"/>
    <col customWidth="1" min="5" max="5" width="21.86"/>
    <col customWidth="1" min="6" max="6" width="7.14"/>
    <col customWidth="1" min="7" max="7" width="7.29"/>
    <col customWidth="1" min="8" max="8" width="7.14"/>
    <col customWidth="1" min="9" max="9" width="6.43"/>
    <col customWidth="1" min="10" max="10" width="7.29"/>
    <col customWidth="1" min="11" max="11" width="7.14"/>
    <col customWidth="1" min="12" max="12" width="9.71"/>
    <col customWidth="1" min="13" max="13" width="9.0"/>
    <col customWidth="1" min="14" max="14" width="7.29"/>
    <col customWidth="1" min="15" max="15" width="7.14"/>
    <col customWidth="1" min="16" max="16" width="9.71"/>
    <col customWidth="1" min="17" max="17" width="9.0"/>
    <col customWidth="1" min="18" max="18" width="9.14"/>
    <col customWidth="1" min="19" max="25" width="10.71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82</v>
      </c>
      <c r="G1" s="2" t="s">
        <v>83</v>
      </c>
      <c r="H1" s="2" t="s">
        <v>84</v>
      </c>
      <c r="I1" s="2" t="s">
        <v>85</v>
      </c>
      <c r="J1" s="3" t="s">
        <v>86</v>
      </c>
      <c r="K1" s="4" t="s">
        <v>12</v>
      </c>
      <c r="L1" s="1" t="s">
        <v>13</v>
      </c>
      <c r="M1" s="2" t="s">
        <v>15</v>
      </c>
      <c r="N1" s="3" t="s">
        <v>87</v>
      </c>
      <c r="O1" s="4" t="s">
        <v>12</v>
      </c>
      <c r="P1" s="1" t="s">
        <v>13</v>
      </c>
      <c r="Q1" s="2" t="s">
        <v>18</v>
      </c>
      <c r="R1" s="5" t="s">
        <v>20</v>
      </c>
      <c r="S1" s="6"/>
      <c r="T1" s="6"/>
      <c r="U1" s="6"/>
      <c r="V1" s="6"/>
      <c r="W1" s="6"/>
      <c r="X1" s="6"/>
      <c r="Y1" s="6"/>
    </row>
    <row r="2" ht="15.75" customHeight="1">
      <c r="A2" s="8">
        <v>0.545138888888889</v>
      </c>
      <c r="B2" s="6" t="s">
        <v>22</v>
      </c>
      <c r="C2" s="9" t="s">
        <v>23</v>
      </c>
      <c r="D2" s="6" t="s">
        <v>24</v>
      </c>
      <c r="E2" s="9" t="s">
        <v>25</v>
      </c>
      <c r="F2" s="10">
        <v>3.9202971927854047</v>
      </c>
      <c r="G2" s="10">
        <v>5.305416897918579</v>
      </c>
      <c r="H2" s="10">
        <f t="shared" ref="H2:H16" si="1">F2+G2</f>
        <v>9.225714091</v>
      </c>
      <c r="I2" s="6">
        <v>9.0</v>
      </c>
      <c r="J2" s="6"/>
      <c r="K2" s="14">
        <f t="shared" ref="K2:K16" si="2">IF(J2&gt;0,100/(J2+100),J2/(J2-100))</f>
        <v>0</v>
      </c>
      <c r="L2" s="16">
        <f t="shared" ref="L2:L16" si="3">1/(1+((I2/H2))^2)</f>
        <v>0.5123824766</v>
      </c>
      <c r="M2" s="11">
        <f t="shared" ref="M2:M16" si="4">SUM(L2-K2)</f>
        <v>0.5123824766</v>
      </c>
      <c r="N2" s="6"/>
      <c r="O2" s="14">
        <f t="shared" ref="O2:O16" si="5">IF(N2&gt;0,100/(N2+100),N2/(N2-100))</f>
        <v>0</v>
      </c>
      <c r="P2" s="16">
        <f t="shared" ref="P2:P16" si="6">100%-L2</f>
        <v>0.4876175234</v>
      </c>
      <c r="Q2" s="11">
        <f t="shared" ref="Q2:Q16" si="7">SUM(P2-O2)</f>
        <v>0.4876175234</v>
      </c>
      <c r="R2" s="18" t="str">
        <f t="shared" ref="R2:R16" si="8">IFS(M2&gt;2%,"Over",Q2&gt;2%,"Under")</f>
        <v>Over</v>
      </c>
      <c r="S2" s="7"/>
      <c r="T2" s="7"/>
      <c r="U2" s="7"/>
      <c r="V2" s="7"/>
      <c r="W2" s="7"/>
      <c r="X2" s="7"/>
      <c r="Y2" s="7"/>
    </row>
    <row r="3" ht="15.75" customHeight="1">
      <c r="A3" s="8">
        <v>0.545138888888889</v>
      </c>
      <c r="B3" s="6" t="s">
        <v>26</v>
      </c>
      <c r="C3" s="9" t="s">
        <v>27</v>
      </c>
      <c r="D3" s="6" t="s">
        <v>28</v>
      </c>
      <c r="E3" s="9" t="s">
        <v>29</v>
      </c>
      <c r="F3" s="10">
        <v>3.590635637319179</v>
      </c>
      <c r="G3" s="10">
        <v>3.458794407766717</v>
      </c>
      <c r="H3" s="10">
        <f t="shared" si="1"/>
        <v>7.049430045</v>
      </c>
      <c r="I3" s="6">
        <v>6.5</v>
      </c>
      <c r="J3" s="6"/>
      <c r="K3" s="14">
        <f t="shared" si="2"/>
        <v>0</v>
      </c>
      <c r="L3" s="16">
        <f t="shared" si="3"/>
        <v>0.5404834812</v>
      </c>
      <c r="M3" s="11">
        <f t="shared" si="4"/>
        <v>0.5404834812</v>
      </c>
      <c r="N3" s="6"/>
      <c r="O3" s="14">
        <f t="shared" si="5"/>
        <v>0</v>
      </c>
      <c r="P3" s="16">
        <f t="shared" si="6"/>
        <v>0.4595165188</v>
      </c>
      <c r="Q3" s="11">
        <f t="shared" si="7"/>
        <v>0.4595165188</v>
      </c>
      <c r="R3" s="18" t="str">
        <f t="shared" si="8"/>
        <v>Over</v>
      </c>
      <c r="S3" s="7"/>
      <c r="T3" s="7"/>
      <c r="U3" s="7"/>
      <c r="V3" s="7"/>
      <c r="W3" s="7"/>
      <c r="X3" s="7"/>
      <c r="Y3" s="7"/>
    </row>
    <row r="4" ht="15.75" customHeight="1">
      <c r="A4" s="8">
        <v>0.5902777777777778</v>
      </c>
      <c r="B4" s="6" t="s">
        <v>30</v>
      </c>
      <c r="C4" s="9" t="s">
        <v>31</v>
      </c>
      <c r="D4" s="6" t="s">
        <v>32</v>
      </c>
      <c r="E4" s="9" t="s">
        <v>33</v>
      </c>
      <c r="F4" s="10">
        <v>4.444266838831331</v>
      </c>
      <c r="G4" s="10">
        <v>4.1641207639289295</v>
      </c>
      <c r="H4" s="10">
        <f t="shared" si="1"/>
        <v>8.608387603</v>
      </c>
      <c r="I4" s="6">
        <v>8.5</v>
      </c>
      <c r="J4" s="6"/>
      <c r="K4" s="14">
        <f t="shared" si="2"/>
        <v>0</v>
      </c>
      <c r="L4" s="16">
        <f t="shared" si="3"/>
        <v>0.5063350945</v>
      </c>
      <c r="M4" s="11">
        <f t="shared" si="4"/>
        <v>0.5063350945</v>
      </c>
      <c r="N4" s="6"/>
      <c r="O4" s="14">
        <f t="shared" si="5"/>
        <v>0</v>
      </c>
      <c r="P4" s="16">
        <f t="shared" si="6"/>
        <v>0.4936649055</v>
      </c>
      <c r="Q4" s="11">
        <f t="shared" si="7"/>
        <v>0.4936649055</v>
      </c>
      <c r="R4" s="18" t="str">
        <f t="shared" si="8"/>
        <v>Over</v>
      </c>
      <c r="S4" s="7"/>
      <c r="T4" s="7"/>
      <c r="U4" s="7"/>
      <c r="V4" s="7"/>
      <c r="W4" s="7"/>
      <c r="X4" s="7"/>
      <c r="Y4" s="7"/>
    </row>
    <row r="5" ht="15.75" customHeight="1">
      <c r="A5" s="8">
        <v>0.6284722222222222</v>
      </c>
      <c r="B5" s="6" t="s">
        <v>34</v>
      </c>
      <c r="C5" s="9" t="s">
        <v>35</v>
      </c>
      <c r="D5" s="6" t="s">
        <v>36</v>
      </c>
      <c r="E5" s="9" t="s">
        <v>37</v>
      </c>
      <c r="F5" s="10">
        <v>3.5669802002228264</v>
      </c>
      <c r="G5" s="10">
        <v>4.5618924825990605</v>
      </c>
      <c r="H5" s="10">
        <f t="shared" si="1"/>
        <v>8.128872683</v>
      </c>
      <c r="I5" s="6">
        <v>8.0</v>
      </c>
      <c r="J5" s="6"/>
      <c r="K5" s="14">
        <f t="shared" si="2"/>
        <v>0</v>
      </c>
      <c r="L5" s="16">
        <f t="shared" si="3"/>
        <v>0.5079896753</v>
      </c>
      <c r="M5" s="11">
        <f t="shared" si="4"/>
        <v>0.5079896753</v>
      </c>
      <c r="N5" s="6"/>
      <c r="O5" s="14">
        <f t="shared" si="5"/>
        <v>0</v>
      </c>
      <c r="P5" s="16">
        <f t="shared" si="6"/>
        <v>0.4920103247</v>
      </c>
      <c r="Q5" s="11">
        <f t="shared" si="7"/>
        <v>0.4920103247</v>
      </c>
      <c r="R5" s="18" t="str">
        <f t="shared" si="8"/>
        <v>Over</v>
      </c>
      <c r="S5" s="7"/>
      <c r="T5" s="7"/>
      <c r="U5" s="7"/>
      <c r="V5" s="7"/>
      <c r="W5" s="7"/>
      <c r="X5" s="7"/>
      <c r="Y5" s="7"/>
    </row>
    <row r="6" ht="15.75" customHeight="1">
      <c r="A6" s="8">
        <v>0.6506944444444445</v>
      </c>
      <c r="B6" s="6" t="s">
        <v>38</v>
      </c>
      <c r="C6" s="9" t="s">
        <v>39</v>
      </c>
      <c r="D6" s="6" t="s">
        <v>40</v>
      </c>
      <c r="E6" s="9" t="s">
        <v>41</v>
      </c>
      <c r="F6" s="10">
        <v>4.3516202893123515</v>
      </c>
      <c r="G6" s="10">
        <v>4.605468846938791</v>
      </c>
      <c r="H6" s="10">
        <f t="shared" si="1"/>
        <v>8.957089136</v>
      </c>
      <c r="I6" s="6">
        <v>9.0</v>
      </c>
      <c r="J6" s="6"/>
      <c r="K6" s="14">
        <f t="shared" si="2"/>
        <v>0</v>
      </c>
      <c r="L6" s="16">
        <f t="shared" si="3"/>
        <v>0.49761038</v>
      </c>
      <c r="M6" s="11">
        <f t="shared" si="4"/>
        <v>0.49761038</v>
      </c>
      <c r="N6" s="6"/>
      <c r="O6" s="14">
        <f t="shared" si="5"/>
        <v>0</v>
      </c>
      <c r="P6" s="16">
        <f t="shared" si="6"/>
        <v>0.50238962</v>
      </c>
      <c r="Q6" s="11">
        <f t="shared" si="7"/>
        <v>0.50238962</v>
      </c>
      <c r="R6" s="18" t="str">
        <f t="shared" si="8"/>
        <v>Over</v>
      </c>
      <c r="S6" s="7"/>
      <c r="T6" s="7"/>
      <c r="U6" s="7"/>
      <c r="V6" s="7"/>
      <c r="W6" s="7"/>
      <c r="X6" s="7"/>
      <c r="Y6" s="7"/>
    </row>
    <row r="7" ht="15.75" customHeight="1">
      <c r="A7" s="8">
        <v>0.6666666666666666</v>
      </c>
      <c r="B7" s="6" t="s">
        <v>42</v>
      </c>
      <c r="C7" s="9" t="s">
        <v>43</v>
      </c>
      <c r="D7" s="6" t="s">
        <v>44</v>
      </c>
      <c r="E7" s="9" t="s">
        <v>45</v>
      </c>
      <c r="F7" s="10">
        <v>3.502097479511621</v>
      </c>
      <c r="G7" s="10">
        <v>3.2050184054187794</v>
      </c>
      <c r="H7" s="10">
        <f t="shared" si="1"/>
        <v>6.707115885</v>
      </c>
      <c r="I7" s="6">
        <v>6.5</v>
      </c>
      <c r="J7" s="6"/>
      <c r="K7" s="14">
        <f t="shared" si="2"/>
        <v>0</v>
      </c>
      <c r="L7" s="16">
        <f t="shared" si="3"/>
        <v>0.5156782876</v>
      </c>
      <c r="M7" s="11">
        <f t="shared" si="4"/>
        <v>0.5156782876</v>
      </c>
      <c r="N7" s="6"/>
      <c r="O7" s="14">
        <f t="shared" si="5"/>
        <v>0</v>
      </c>
      <c r="P7" s="16">
        <f t="shared" si="6"/>
        <v>0.4843217124</v>
      </c>
      <c r="Q7" s="11">
        <f t="shared" si="7"/>
        <v>0.4843217124</v>
      </c>
      <c r="R7" s="18" t="str">
        <f t="shared" si="8"/>
        <v>Over</v>
      </c>
      <c r="S7" s="7"/>
      <c r="T7" s="7"/>
      <c r="U7" s="7"/>
      <c r="V7" s="7"/>
      <c r="W7" s="7"/>
      <c r="X7" s="7"/>
      <c r="Y7" s="7"/>
    </row>
    <row r="8" ht="15.75" customHeight="1">
      <c r="A8" s="8">
        <v>0.6701388888888888</v>
      </c>
      <c r="B8" s="6" t="s">
        <v>46</v>
      </c>
      <c r="C8" s="9" t="s">
        <v>47</v>
      </c>
      <c r="D8" s="6" t="s">
        <v>48</v>
      </c>
      <c r="E8" s="9" t="s">
        <v>49</v>
      </c>
      <c r="F8" s="10">
        <v>4.917574401163249</v>
      </c>
      <c r="G8" s="10">
        <v>4.790703392876617</v>
      </c>
      <c r="H8" s="10">
        <f t="shared" si="1"/>
        <v>9.708277794</v>
      </c>
      <c r="I8" s="6">
        <v>9.0</v>
      </c>
      <c r="J8" s="6"/>
      <c r="K8" s="14">
        <f t="shared" si="2"/>
        <v>0</v>
      </c>
      <c r="L8" s="16">
        <f t="shared" si="3"/>
        <v>0.537804873</v>
      </c>
      <c r="M8" s="11">
        <f t="shared" si="4"/>
        <v>0.537804873</v>
      </c>
      <c r="N8" s="6"/>
      <c r="O8" s="14">
        <f t="shared" si="5"/>
        <v>0</v>
      </c>
      <c r="P8" s="16">
        <f t="shared" si="6"/>
        <v>0.462195127</v>
      </c>
      <c r="Q8" s="11">
        <f t="shared" si="7"/>
        <v>0.462195127</v>
      </c>
      <c r="R8" s="18" t="str">
        <f t="shared" si="8"/>
        <v>Over</v>
      </c>
      <c r="S8" s="7"/>
      <c r="T8" s="7"/>
      <c r="U8" s="7"/>
      <c r="V8" s="7"/>
      <c r="W8" s="7"/>
      <c r="X8" s="7"/>
      <c r="Y8" s="7"/>
    </row>
    <row r="9" ht="15.75" customHeight="1">
      <c r="A9" s="8">
        <v>0.6715277777777778</v>
      </c>
      <c r="B9" s="6" t="s">
        <v>50</v>
      </c>
      <c r="C9" s="9" t="s">
        <v>51</v>
      </c>
      <c r="D9" s="6" t="s">
        <v>52</v>
      </c>
      <c r="E9" s="9" t="s">
        <v>53</v>
      </c>
      <c r="F9" s="10">
        <v>4.062926675759272</v>
      </c>
      <c r="G9" s="10">
        <v>4.130227918731972</v>
      </c>
      <c r="H9" s="10">
        <f t="shared" si="1"/>
        <v>8.193154594</v>
      </c>
      <c r="I9" s="6">
        <v>9.0</v>
      </c>
      <c r="J9" s="6"/>
      <c r="K9" s="14">
        <f t="shared" si="2"/>
        <v>0</v>
      </c>
      <c r="L9" s="16">
        <f t="shared" si="3"/>
        <v>0.4531748279</v>
      </c>
      <c r="M9" s="11">
        <f t="shared" si="4"/>
        <v>0.4531748279</v>
      </c>
      <c r="N9" s="6"/>
      <c r="O9" s="14">
        <f t="shared" si="5"/>
        <v>0</v>
      </c>
      <c r="P9" s="16">
        <f t="shared" si="6"/>
        <v>0.5468251721</v>
      </c>
      <c r="Q9" s="11">
        <f t="shared" si="7"/>
        <v>0.5468251721</v>
      </c>
      <c r="R9" s="18" t="str">
        <f t="shared" si="8"/>
        <v>Over</v>
      </c>
      <c r="S9" s="7"/>
      <c r="T9" s="7"/>
      <c r="U9" s="7"/>
      <c r="V9" s="7"/>
      <c r="W9" s="7"/>
      <c r="X9" s="7"/>
      <c r="Y9" s="7"/>
    </row>
    <row r="10" ht="15.75" customHeight="1">
      <c r="A10" s="8">
        <v>0.6736111111111112</v>
      </c>
      <c r="B10" s="6" t="s">
        <v>54</v>
      </c>
      <c r="C10" s="9" t="s">
        <v>55</v>
      </c>
      <c r="D10" s="6" t="s">
        <v>56</v>
      </c>
      <c r="E10" s="9" t="s">
        <v>57</v>
      </c>
      <c r="F10" s="10">
        <v>3.466896567625411</v>
      </c>
      <c r="G10" s="10">
        <v>4.029127037155164</v>
      </c>
      <c r="H10" s="10">
        <f t="shared" si="1"/>
        <v>7.496023605</v>
      </c>
      <c r="I10" s="6">
        <v>7.5</v>
      </c>
      <c r="J10" s="6"/>
      <c r="K10" s="14">
        <f t="shared" si="2"/>
        <v>0</v>
      </c>
      <c r="L10" s="16">
        <f t="shared" si="3"/>
        <v>0.4997348367</v>
      </c>
      <c r="M10" s="11">
        <f t="shared" si="4"/>
        <v>0.4997348367</v>
      </c>
      <c r="N10" s="6"/>
      <c r="O10" s="14">
        <f t="shared" si="5"/>
        <v>0</v>
      </c>
      <c r="P10" s="16">
        <f t="shared" si="6"/>
        <v>0.5002651633</v>
      </c>
      <c r="Q10" s="11">
        <f t="shared" si="7"/>
        <v>0.5002651633</v>
      </c>
      <c r="R10" s="18" t="str">
        <f t="shared" si="8"/>
        <v>Over</v>
      </c>
      <c r="S10" s="7"/>
      <c r="T10" s="7"/>
      <c r="U10" s="7"/>
      <c r="V10" s="7"/>
      <c r="W10" s="7"/>
      <c r="X10" s="7"/>
      <c r="Y10" s="7"/>
    </row>
    <row r="11" ht="15.75" customHeight="1">
      <c r="A11" s="8">
        <v>0.6736111111111112</v>
      </c>
      <c r="B11" s="6" t="s">
        <v>58</v>
      </c>
      <c r="C11" s="9" t="s">
        <v>59</v>
      </c>
      <c r="D11" s="6" t="s">
        <v>60</v>
      </c>
      <c r="E11" s="9" t="s">
        <v>61</v>
      </c>
      <c r="F11" s="10">
        <v>4.176889272123353</v>
      </c>
      <c r="G11" s="10">
        <v>3.8167159347716417</v>
      </c>
      <c r="H11" s="10">
        <f t="shared" si="1"/>
        <v>7.993605207</v>
      </c>
      <c r="I11" s="6">
        <v>7.5</v>
      </c>
      <c r="J11" s="6"/>
      <c r="K11" s="14">
        <f t="shared" si="2"/>
        <v>0</v>
      </c>
      <c r="L11" s="16">
        <f t="shared" si="3"/>
        <v>0.5318263382</v>
      </c>
      <c r="M11" s="11">
        <f t="shared" si="4"/>
        <v>0.5318263382</v>
      </c>
      <c r="N11" s="6"/>
      <c r="O11" s="14">
        <f t="shared" si="5"/>
        <v>0</v>
      </c>
      <c r="P11" s="16">
        <f t="shared" si="6"/>
        <v>0.4681736618</v>
      </c>
      <c r="Q11" s="11">
        <f t="shared" si="7"/>
        <v>0.4681736618</v>
      </c>
      <c r="R11" s="18" t="str">
        <f t="shared" si="8"/>
        <v>Over</v>
      </c>
      <c r="S11" s="7"/>
      <c r="T11" s="7"/>
      <c r="U11" s="7"/>
      <c r="V11" s="7"/>
      <c r="W11" s="7"/>
      <c r="X11" s="7"/>
      <c r="Y11" s="7"/>
    </row>
    <row r="12" ht="15.75" customHeight="1">
      <c r="A12" s="8">
        <v>0.6736111111111112</v>
      </c>
      <c r="B12" s="6" t="s">
        <v>62</v>
      </c>
      <c r="C12" s="9" t="s">
        <v>63</v>
      </c>
      <c r="D12" s="6" t="s">
        <v>64</v>
      </c>
      <c r="E12" s="9" t="s">
        <v>65</v>
      </c>
      <c r="F12" s="10">
        <v>3.9916985342706552</v>
      </c>
      <c r="G12" s="10">
        <v>4.0146858061657476</v>
      </c>
      <c r="H12" s="10">
        <f t="shared" si="1"/>
        <v>8.00638434</v>
      </c>
      <c r="I12" s="6">
        <v>7.5</v>
      </c>
      <c r="J12" s="6"/>
      <c r="K12" s="14">
        <f t="shared" si="2"/>
        <v>0</v>
      </c>
      <c r="L12" s="16">
        <f t="shared" si="3"/>
        <v>0.5326217171</v>
      </c>
      <c r="M12" s="11">
        <f t="shared" si="4"/>
        <v>0.5326217171</v>
      </c>
      <c r="N12" s="6"/>
      <c r="O12" s="14">
        <f t="shared" si="5"/>
        <v>0</v>
      </c>
      <c r="P12" s="16">
        <f t="shared" si="6"/>
        <v>0.4673782829</v>
      </c>
      <c r="Q12" s="11">
        <f t="shared" si="7"/>
        <v>0.4673782829</v>
      </c>
      <c r="R12" s="18" t="str">
        <f t="shared" si="8"/>
        <v>Over</v>
      </c>
      <c r="S12" s="7"/>
      <c r="T12" s="7"/>
      <c r="U12" s="7"/>
      <c r="V12" s="7"/>
      <c r="W12" s="7"/>
      <c r="X12" s="7"/>
      <c r="Y12" s="7"/>
    </row>
    <row r="13" ht="15.75" customHeight="1">
      <c r="A13" s="8">
        <v>0.6736111111111112</v>
      </c>
      <c r="B13" s="18" t="s">
        <v>66</v>
      </c>
      <c r="C13" s="9" t="s">
        <v>67</v>
      </c>
      <c r="D13" s="6" t="s">
        <v>68</v>
      </c>
      <c r="E13" s="9" t="s">
        <v>69</v>
      </c>
      <c r="F13" s="10">
        <v>4.334265123861447</v>
      </c>
      <c r="G13" s="24">
        <v>4.218621016224709</v>
      </c>
      <c r="H13" s="10">
        <f t="shared" si="1"/>
        <v>8.55288614</v>
      </c>
      <c r="I13" s="6">
        <v>9.0</v>
      </c>
      <c r="J13" s="6"/>
      <c r="K13" s="14">
        <f t="shared" si="2"/>
        <v>0</v>
      </c>
      <c r="L13" s="16">
        <f t="shared" si="3"/>
        <v>0.4745441326</v>
      </c>
      <c r="M13" s="11">
        <f t="shared" si="4"/>
        <v>0.4745441326</v>
      </c>
      <c r="N13" s="6"/>
      <c r="O13" s="14">
        <f t="shared" si="5"/>
        <v>0</v>
      </c>
      <c r="P13" s="16">
        <f t="shared" si="6"/>
        <v>0.5254558674</v>
      </c>
      <c r="Q13" s="11">
        <f t="shared" si="7"/>
        <v>0.5254558674</v>
      </c>
      <c r="R13" s="18" t="str">
        <f t="shared" si="8"/>
        <v>Over</v>
      </c>
      <c r="S13" s="7"/>
      <c r="T13" s="7"/>
      <c r="U13" s="7"/>
      <c r="V13" s="7"/>
      <c r="W13" s="7"/>
      <c r="X13" s="7"/>
      <c r="Y13" s="7"/>
    </row>
    <row r="14" ht="15.75" customHeight="1">
      <c r="A14" s="8">
        <v>0.6736111111111112</v>
      </c>
      <c r="B14" s="18" t="s">
        <v>70</v>
      </c>
      <c r="C14" s="9" t="s">
        <v>71</v>
      </c>
      <c r="D14" s="6" t="s">
        <v>72</v>
      </c>
      <c r="E14" s="9" t="s">
        <v>73</v>
      </c>
      <c r="F14" s="10">
        <v>4.09562678139087</v>
      </c>
      <c r="G14" s="10">
        <v>3.8249060583332692</v>
      </c>
      <c r="H14" s="10">
        <f t="shared" si="1"/>
        <v>7.92053284</v>
      </c>
      <c r="I14" s="6">
        <v>7.5</v>
      </c>
      <c r="J14" s="6"/>
      <c r="K14" s="14">
        <f t="shared" si="2"/>
        <v>0</v>
      </c>
      <c r="L14" s="16">
        <f t="shared" si="3"/>
        <v>0.5272507003</v>
      </c>
      <c r="M14" s="11">
        <f t="shared" si="4"/>
        <v>0.5272507003</v>
      </c>
      <c r="N14" s="6"/>
      <c r="O14" s="14">
        <f t="shared" si="5"/>
        <v>0</v>
      </c>
      <c r="P14" s="16">
        <f t="shared" si="6"/>
        <v>0.4727492997</v>
      </c>
      <c r="Q14" s="11">
        <f t="shared" si="7"/>
        <v>0.4727492997</v>
      </c>
      <c r="R14" s="18" t="str">
        <f t="shared" si="8"/>
        <v>Over</v>
      </c>
      <c r="S14" s="7"/>
      <c r="T14" s="7"/>
      <c r="U14" s="7"/>
      <c r="V14" s="7"/>
      <c r="W14" s="7"/>
      <c r="X14" s="7"/>
      <c r="Y14" s="7"/>
    </row>
    <row r="15" ht="15.75" customHeight="1">
      <c r="A15" s="8">
        <v>0.6770833333333334</v>
      </c>
      <c r="B15" s="18" t="s">
        <v>74</v>
      </c>
      <c r="C15" s="9" t="s">
        <v>75</v>
      </c>
      <c r="D15" s="6" t="s">
        <v>76</v>
      </c>
      <c r="E15" s="9" t="s">
        <v>77</v>
      </c>
      <c r="F15" s="10">
        <v>4.267413269125854</v>
      </c>
      <c r="G15" s="10">
        <v>4.586860364048592</v>
      </c>
      <c r="H15" s="10">
        <f t="shared" si="1"/>
        <v>8.854273633</v>
      </c>
      <c r="I15" s="6">
        <v>8.5</v>
      </c>
      <c r="J15" s="6"/>
      <c r="K15" s="14">
        <f t="shared" si="2"/>
        <v>0</v>
      </c>
      <c r="L15" s="16">
        <f t="shared" si="3"/>
        <v>0.5204056973</v>
      </c>
      <c r="M15" s="11">
        <f t="shared" si="4"/>
        <v>0.5204056973</v>
      </c>
      <c r="N15" s="6"/>
      <c r="O15" s="14">
        <f t="shared" si="5"/>
        <v>0</v>
      </c>
      <c r="P15" s="16">
        <f t="shared" si="6"/>
        <v>0.4795943027</v>
      </c>
      <c r="Q15" s="11">
        <f t="shared" si="7"/>
        <v>0.4795943027</v>
      </c>
      <c r="R15" s="18" t="str">
        <f t="shared" si="8"/>
        <v>Over</v>
      </c>
      <c r="S15" s="7"/>
      <c r="T15" s="7"/>
      <c r="U15" s="7"/>
      <c r="V15" s="7"/>
      <c r="W15" s="7"/>
      <c r="X15" s="7"/>
      <c r="Y15" s="7"/>
    </row>
    <row r="16" ht="15.75" customHeight="1">
      <c r="A16" s="8">
        <v>0.7986111111111112</v>
      </c>
      <c r="B16" s="18" t="s">
        <v>78</v>
      </c>
      <c r="C16" s="9" t="s">
        <v>79</v>
      </c>
      <c r="D16" s="6" t="s">
        <v>80</v>
      </c>
      <c r="E16" s="9" t="s">
        <v>81</v>
      </c>
      <c r="F16" s="10">
        <v>4.185883912</v>
      </c>
      <c r="G16" s="10">
        <v>3.299871445</v>
      </c>
      <c r="H16" s="10">
        <f t="shared" si="1"/>
        <v>7.485755357</v>
      </c>
      <c r="I16" s="6">
        <v>7.0</v>
      </c>
      <c r="J16" s="6"/>
      <c r="K16" s="14">
        <f t="shared" si="2"/>
        <v>0</v>
      </c>
      <c r="L16" s="16">
        <f t="shared" si="3"/>
        <v>0.5334956469</v>
      </c>
      <c r="M16" s="11">
        <f t="shared" si="4"/>
        <v>0.5334956469</v>
      </c>
      <c r="N16" s="6"/>
      <c r="O16" s="14">
        <f t="shared" si="5"/>
        <v>0</v>
      </c>
      <c r="P16" s="16">
        <f t="shared" si="6"/>
        <v>0.4665043531</v>
      </c>
      <c r="Q16" s="11">
        <f t="shared" si="7"/>
        <v>0.4665043531</v>
      </c>
      <c r="R16" s="18" t="str">
        <f t="shared" si="8"/>
        <v>Over</v>
      </c>
      <c r="S16" s="7"/>
      <c r="T16" s="7"/>
      <c r="U16" s="7"/>
      <c r="V16" s="7"/>
      <c r="W16" s="7"/>
      <c r="X16" s="7"/>
      <c r="Y16" s="7"/>
    </row>
    <row r="17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customHeight="1">
      <c r="A39" s="7"/>
      <c r="B39" s="19"/>
      <c r="C39" s="1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conditionalFormatting sqref="R2:R11">
    <cfRule type="containsText" dxfId="0" priority="1" operator="containsText" text="Under">
      <formula>NOT(ISERROR(SEARCH(("Under"),(R2))))</formula>
    </cfRule>
  </conditionalFormatting>
  <conditionalFormatting sqref="M2:M16 Q2:Q16">
    <cfRule type="colorScale" priority="2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2:R11 R16">
    <cfRule type="containsText" dxfId="0" priority="3" operator="containsText" text="Under">
      <formula>NOT(ISERROR(SEARCH(("Under"),(R2))))</formula>
    </cfRule>
  </conditionalFormatting>
  <conditionalFormatting sqref="R2:R11 R16">
    <cfRule type="containsText" dxfId="0" priority="4" operator="containsText" text="Over">
      <formula>NOT(ISERROR(SEARCH(("Over"),(R2))))</formula>
    </cfRule>
  </conditionalFormatting>
  <conditionalFormatting sqref="M12 Q12">
    <cfRule type="colorScale" priority="5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12">
    <cfRule type="containsText" dxfId="0" priority="6" operator="containsText" text="Under">
      <formula>NOT(ISERROR(SEARCH(("Under"),(R12))))</formula>
    </cfRule>
  </conditionalFormatting>
  <conditionalFormatting sqref="R12">
    <cfRule type="containsText" dxfId="0" priority="7" operator="containsText" text="Over">
      <formula>NOT(ISERROR(SEARCH(("Over"),(R12))))</formula>
    </cfRule>
  </conditionalFormatting>
  <conditionalFormatting sqref="M13 Q13">
    <cfRule type="colorScale" priority="8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13">
    <cfRule type="containsText" dxfId="0" priority="9" operator="containsText" text="Under">
      <formula>NOT(ISERROR(SEARCH(("Under"),(R13))))</formula>
    </cfRule>
  </conditionalFormatting>
  <conditionalFormatting sqref="R13">
    <cfRule type="containsText" dxfId="0" priority="10" operator="containsText" text="Over">
      <formula>NOT(ISERROR(SEARCH(("Over"),(R13))))</formula>
    </cfRule>
  </conditionalFormatting>
  <conditionalFormatting sqref="M14 Q14">
    <cfRule type="colorScale" priority="11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14">
    <cfRule type="containsText" dxfId="0" priority="12" operator="containsText" text="Under">
      <formula>NOT(ISERROR(SEARCH(("Under"),(R14))))</formula>
    </cfRule>
  </conditionalFormatting>
  <conditionalFormatting sqref="R14">
    <cfRule type="containsText" dxfId="0" priority="13" operator="containsText" text="Over">
      <formula>NOT(ISERROR(SEARCH(("Over"),(R14))))</formula>
    </cfRule>
  </conditionalFormatting>
  <conditionalFormatting sqref="M15 Q15">
    <cfRule type="colorScale" priority="14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15">
    <cfRule type="containsText" dxfId="0" priority="15" operator="containsText" text="Under">
      <formula>NOT(ISERROR(SEARCH(("Under"),(R15))))</formula>
    </cfRule>
  </conditionalFormatting>
  <conditionalFormatting sqref="R15">
    <cfRule type="containsText" dxfId="0" priority="16" operator="containsText" text="Over">
      <formula>NOT(ISERROR(SEARCH(("Over"),(R15))))</formula>
    </cfRule>
  </conditionalFormatting>
  <conditionalFormatting sqref="M16 Q16">
    <cfRule type="colorScale" priority="17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R16">
    <cfRule type="containsText" dxfId="0" priority="18" operator="containsText" text="Under">
      <formula>NOT(ISERROR(SEARCH(("Under"),(R16))))</formula>
    </cfRule>
  </conditionalFormatting>
  <conditionalFormatting sqref="R16">
    <cfRule type="containsText" dxfId="0" priority="19" operator="containsText" text="Over">
      <formula>NOT(ISERROR(SEARCH(("Over"),(R16))))</formula>
    </cfRule>
  </conditionalFormatting>
  <printOptions/>
  <pageMargins bottom="1.0" footer="0.0" header="0.0" left="0.75" right="0.75" top="1.0"/>
  <pageSetup orientation="portrait"/>
  <drawing r:id="rId1"/>
</worksheet>
</file>