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in Totals" sheetId="1" r:id="rId4"/>
    <sheet state="visible" name="RoS SoS" sheetId="2" r:id="rId5"/>
    <sheet state="visible" name="Playoff Odds" sheetId="3" r:id="rId6"/>
    <sheet state="visible" name="Win%" sheetId="4" r:id="rId7"/>
    <sheet state="visible" name="Teams" sheetId="5" r:id="rId8"/>
    <sheet state="visible" name="import_odds" sheetId="6" r:id="rId9"/>
  </sheets>
  <definedNames>
    <definedName hidden="1" localSheetId="0" name="_xlnm._FilterDatabase">'Win Totals'!$A$2:$BD$34</definedName>
    <definedName hidden="1" localSheetId="1" name="_xlnm._FilterDatabase">'RoS SoS'!$A$1:$B$33</definedName>
  </definedNames>
  <calcPr/>
</workbook>
</file>

<file path=xl/sharedStrings.xml><?xml version="1.0" encoding="utf-8"?>
<sst xmlns="http://schemas.openxmlformats.org/spreadsheetml/2006/main" count="634" uniqueCount="134">
  <si>
    <t>ID</t>
  </si>
  <si>
    <t>Tm</t>
  </si>
  <si>
    <t>Team</t>
  </si>
  <si>
    <t>FanDuel</t>
  </si>
  <si>
    <t>DraftKings</t>
  </si>
  <si>
    <t>BetMGM</t>
  </si>
  <si>
    <t>Calculator</t>
  </si>
  <si>
    <t>PointsBet</t>
  </si>
  <si>
    <t>Consensus</t>
  </si>
  <si>
    <t>Book</t>
  </si>
  <si>
    <t>Sean</t>
  </si>
  <si>
    <t>Total</t>
  </si>
  <si>
    <t>Over</t>
  </si>
  <si>
    <t>Under</t>
  </si>
  <si>
    <t>NFC West</t>
  </si>
  <si>
    <t>ARI</t>
  </si>
  <si>
    <t>Arizona Cardinals</t>
  </si>
  <si>
    <t>NFC South</t>
  </si>
  <si>
    <t>ATL</t>
  </si>
  <si>
    <t>Atlanta Falcons</t>
  </si>
  <si>
    <t>AFC North</t>
  </si>
  <si>
    <t>BAL</t>
  </si>
  <si>
    <t>Baltimore Ravens</t>
  </si>
  <si>
    <t>AFC East</t>
  </si>
  <si>
    <t>BUF</t>
  </si>
  <si>
    <t>Buffalo Bills</t>
  </si>
  <si>
    <t>CAR</t>
  </si>
  <si>
    <t>Carolina Panthers</t>
  </si>
  <si>
    <t>NFC North</t>
  </si>
  <si>
    <t>CHI</t>
  </si>
  <si>
    <t>Chicago Bears</t>
  </si>
  <si>
    <t>CIN</t>
  </si>
  <si>
    <t>Cincinnati Bengals</t>
  </si>
  <si>
    <t>CLE</t>
  </si>
  <si>
    <t>Cleveland Browns</t>
  </si>
  <si>
    <t>NFC East</t>
  </si>
  <si>
    <t>DAL</t>
  </si>
  <si>
    <t>Dallas Cowboys</t>
  </si>
  <si>
    <t>AFC West</t>
  </si>
  <si>
    <t>DEN</t>
  </si>
  <si>
    <t>Denver Broncos</t>
  </si>
  <si>
    <t>DET</t>
  </si>
  <si>
    <t>Detroit Lions</t>
  </si>
  <si>
    <t>GB</t>
  </si>
  <si>
    <t>Green Bay Packers</t>
  </si>
  <si>
    <t>AFC South</t>
  </si>
  <si>
    <t>HOU</t>
  </si>
  <si>
    <t>Houston Texans</t>
  </si>
  <si>
    <t>IND</t>
  </si>
  <si>
    <t>Indianapolis Colts</t>
  </si>
  <si>
    <t>JAX</t>
  </si>
  <si>
    <t>Jacksonville Jaguars</t>
  </si>
  <si>
    <t>KC</t>
  </si>
  <si>
    <t>Kansas City Chiefs</t>
  </si>
  <si>
    <t>LV</t>
  </si>
  <si>
    <t>Las Vegas Raiders</t>
  </si>
  <si>
    <t>LAC</t>
  </si>
  <si>
    <t>Los Angeles Chargers</t>
  </si>
  <si>
    <t>LAR</t>
  </si>
  <si>
    <t>Los Angeles Rams</t>
  </si>
  <si>
    <t>MIA</t>
  </si>
  <si>
    <t>Miami Dolphins</t>
  </si>
  <si>
    <t>MIN</t>
  </si>
  <si>
    <t>Minnesota Vikings</t>
  </si>
  <si>
    <t>NE</t>
  </si>
  <si>
    <t>New England Patriots</t>
  </si>
  <si>
    <t>NO</t>
  </si>
  <si>
    <t>New Orleans Saints</t>
  </si>
  <si>
    <t>NYG</t>
  </si>
  <si>
    <t>New York Giants</t>
  </si>
  <si>
    <t>NYJ</t>
  </si>
  <si>
    <t>New York Jets</t>
  </si>
  <si>
    <t>PHI</t>
  </si>
  <si>
    <t>Philadelphia Eagles</t>
  </si>
  <si>
    <t>PIT</t>
  </si>
  <si>
    <t>Pittsburgh Steelers</t>
  </si>
  <si>
    <t>SF</t>
  </si>
  <si>
    <t>San Francisco 49ers</t>
  </si>
  <si>
    <t>SEA</t>
  </si>
  <si>
    <t>Seattle Seahawks</t>
  </si>
  <si>
    <t>TB</t>
  </si>
  <si>
    <t>Tampa Bay Buccaneers</t>
  </si>
  <si>
    <t>TEN</t>
  </si>
  <si>
    <t>Tennessee Titans</t>
  </si>
  <si>
    <t>WAS</t>
  </si>
  <si>
    <t>Washington Commanders</t>
  </si>
  <si>
    <t>Rank</t>
  </si>
  <si>
    <t>After Week 1</t>
  </si>
  <si>
    <t>Div</t>
  </si>
  <si>
    <t>Make</t>
  </si>
  <si>
    <t>Miss</t>
  </si>
  <si>
    <t>Teams</t>
  </si>
  <si>
    <t>Bills</t>
  </si>
  <si>
    <t>Dolphins</t>
  </si>
  <si>
    <t>Patriots</t>
  </si>
  <si>
    <t>Jets</t>
  </si>
  <si>
    <t>Ravens</t>
  </si>
  <si>
    <t>Bengals</t>
  </si>
  <si>
    <t>Browns</t>
  </si>
  <si>
    <t>Steelers</t>
  </si>
  <si>
    <t>Texans</t>
  </si>
  <si>
    <t>Colts</t>
  </si>
  <si>
    <t>Jaguars</t>
  </si>
  <si>
    <t>Titans</t>
  </si>
  <si>
    <t>Broncos</t>
  </si>
  <si>
    <t>Chiefs</t>
  </si>
  <si>
    <t>Chargers</t>
  </si>
  <si>
    <t>Raiders</t>
  </si>
  <si>
    <t>Cowboys</t>
  </si>
  <si>
    <t>Giants</t>
  </si>
  <si>
    <t>Eagles</t>
  </si>
  <si>
    <t>Commanders</t>
  </si>
  <si>
    <t>Bears</t>
  </si>
  <si>
    <t>Lions</t>
  </si>
  <si>
    <t>Packers</t>
  </si>
  <si>
    <t>Vikings</t>
  </si>
  <si>
    <t>Falcons</t>
  </si>
  <si>
    <t>Panthers</t>
  </si>
  <si>
    <t>Saints</t>
  </si>
  <si>
    <t>Buccaneers</t>
  </si>
  <si>
    <t>Cardinals</t>
  </si>
  <si>
    <t>Rams</t>
  </si>
  <si>
    <t>Seahawks</t>
  </si>
  <si>
    <t>49ers</t>
  </si>
  <si>
    <t>fanduel</t>
  </si>
  <si>
    <t>pointsbet</t>
  </si>
  <si>
    <t>draftkings</t>
  </si>
  <si>
    <t>teamid</t>
  </si>
  <si>
    <t>total</t>
  </si>
  <si>
    <t>odds</t>
  </si>
  <si>
    <t>team</t>
  </si>
  <si>
    <t>id</t>
  </si>
  <si>
    <t>JAC</t>
  </si>
  <si>
    <t>LA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</si>
</sst>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60">
    <font>
      <sz val="10.0"/>
      <color rgb="FF000000"/>
      <name val="Arial"/>
      <scheme val="minor"/>
    </font>
    <font>
      <color theme="1"/>
      <name val="Arial"/>
      <scheme val="minor"/>
    </font>
    <font>
      <b/>
      <sz val="12.0"/>
      <color theme="1"/>
      <name val="Nunito"/>
    </font>
    <font/>
    <font>
      <sz val="12.0"/>
      <color theme="1"/>
      <name val="Nunito"/>
    </font>
    <font>
      <color theme="1"/>
      <name val="Nunito"/>
    </font>
    <font>
      <sz val="10.0"/>
      <color theme="1"/>
      <name val="Nunito"/>
    </font>
    <font>
      <color theme="1"/>
      <name val="Arial"/>
    </font>
    <font>
      <b/>
      <color rgb="FFFFFFFF"/>
      <name val="Nunito"/>
    </font>
    <font>
      <b/>
      <sz val="10.0"/>
      <color theme="1"/>
      <name val="Nunito"/>
    </font>
    <font>
      <color rgb="FF2A2A2A"/>
      <name val="Nunito"/>
    </font>
    <font>
      <color rgb="FF000000"/>
      <name val="Nunito"/>
    </font>
    <font>
      <b/>
      <color rgb="FF886B25"/>
      <name val="Nunito"/>
    </font>
    <font>
      <b/>
      <color rgb="FFC8102E"/>
      <name val="Nunito"/>
    </font>
    <font>
      <b/>
      <color rgb="FF8A8D8F"/>
      <name val="Nunito"/>
    </font>
    <font>
      <b/>
      <color rgb="FFDC4405"/>
      <name val="Nunito"/>
    </font>
    <font>
      <b/>
      <color rgb="FF000000"/>
      <name val="Nunito"/>
    </font>
    <font>
      <b/>
      <color rgb="FF869397"/>
      <name val="Nunito"/>
    </font>
    <font>
      <b/>
      <color rgb="FF0C2340"/>
      <name val="Nunito"/>
    </font>
    <font>
      <b/>
      <color rgb="FFA2AAAD"/>
      <name val="Nunito"/>
    </font>
    <font>
      <b/>
      <color rgb="FFFFB81C"/>
      <name val="Nunito"/>
    </font>
    <font>
      <b/>
      <color rgb="FF091F2C"/>
      <name val="Nunito"/>
    </font>
    <font>
      <b/>
      <color rgb="FFA17925"/>
      <name val="Nunito"/>
    </font>
    <font>
      <b/>
      <color rgb="FFA5ACAF"/>
      <name val="Nunito"/>
    </font>
    <font>
      <b/>
      <color rgb="FFFFCD00"/>
      <name val="Nunito"/>
    </font>
    <font>
      <b/>
      <color rgb="FFF58220"/>
      <name val="Nunito"/>
    </font>
    <font>
      <b/>
      <color rgb="FFFFC62F"/>
      <name val="Nunito"/>
    </font>
    <font>
      <b/>
      <color rgb="FF10181F"/>
      <name val="Nunito"/>
    </font>
    <font>
      <b/>
      <color rgb="FFA6192E"/>
      <name val="Nunito"/>
    </font>
    <font>
      <b/>
      <color rgb="FF8D9093"/>
      <name val="Nunito"/>
    </font>
    <font>
      <b/>
      <color rgb="FF85714D"/>
      <name val="Nunito"/>
    </font>
    <font>
      <b/>
      <color rgb="FF78BE20"/>
      <name val="Nunito"/>
    </font>
    <font>
      <b/>
      <color rgb="FF3D3935"/>
      <name val="Nunito"/>
    </font>
    <font>
      <b/>
      <color rgb="FFEEAD1E"/>
      <name val="Nunito"/>
    </font>
    <font>
      <b/>
      <sz val="11.0"/>
      <color theme="1"/>
      <name val="Nunito"/>
    </font>
    <font>
      <sz val="11.0"/>
      <color theme="1"/>
      <name val="Nunito"/>
    </font>
    <font>
      <b/>
      <sz val="12.0"/>
      <color rgb="FFC60C30"/>
      <name val="Nunito"/>
    </font>
    <font>
      <b/>
      <sz val="12.0"/>
      <color rgb="FFFC4C02"/>
      <name val="Nunito"/>
    </font>
    <font>
      <b/>
      <sz val="12.0"/>
      <color rgb="FFB0B7BC"/>
      <name val="Nunito"/>
    </font>
    <font>
      <b/>
      <sz val="12.0"/>
      <color rgb="FFFFFFFF"/>
      <name val="Nunito"/>
    </font>
    <font>
      <b/>
      <sz val="12.0"/>
      <color rgb="FF9E7C0C"/>
      <name val="Nunito"/>
    </font>
    <font>
      <b/>
      <sz val="12.0"/>
      <color rgb="FF311D00"/>
      <name val="Nunito"/>
    </font>
    <font>
      <b/>
      <sz val="12.0"/>
      <color rgb="FFFFB612"/>
      <name val="Nunito"/>
    </font>
    <font>
      <b/>
      <sz val="12.0"/>
      <color rgb="FFA71930"/>
      <name val="Nunito"/>
    </font>
    <font>
      <b/>
      <sz val="12.0"/>
      <color rgb="FF9F792C"/>
      <name val="Nunito"/>
    </font>
    <font>
      <b/>
      <sz val="12.0"/>
      <color rgb="FF4B92DB"/>
      <name val="Nunito"/>
    </font>
    <font>
      <b/>
      <sz val="12.0"/>
      <color rgb="FFFB4F14"/>
      <name val="Nunito"/>
    </font>
    <font>
      <b/>
      <sz val="12.0"/>
      <color rgb="FFFFB81C"/>
      <name val="Nunito"/>
    </font>
    <font>
      <b/>
      <sz val="12.0"/>
      <color rgb="FFFFC20E"/>
      <name val="Nunito"/>
    </font>
    <font>
      <b/>
      <sz val="12.0"/>
      <color rgb="FFA5ACAF"/>
      <name val="Nunito"/>
    </font>
    <font>
      <b/>
      <sz val="12.0"/>
      <color rgb="FF7F9695"/>
      <name val="Nunito"/>
    </font>
    <font>
      <b/>
      <sz val="12.0"/>
      <color rgb="FFC83803"/>
      <name val="Nunito"/>
    </font>
    <font>
      <b/>
      <sz val="12.0"/>
      <color rgb="FFFFC62F"/>
      <name val="Nunito"/>
    </font>
    <font>
      <b/>
      <sz val="12.0"/>
      <color rgb="FF101820"/>
      <name val="Nunito"/>
    </font>
    <font>
      <b/>
      <sz val="12.0"/>
      <color rgb="FF10181F"/>
      <name val="Nunito"/>
    </font>
    <font>
      <b/>
      <sz val="12.0"/>
      <color rgb="FFD50A0A"/>
      <name val="Nunito"/>
    </font>
    <font>
      <b/>
      <sz val="12.0"/>
      <color rgb="FFFFA300"/>
      <name val="Nunito"/>
    </font>
    <font>
      <b/>
      <sz val="12.0"/>
      <color rgb="FF69BE28"/>
      <name val="Nunito"/>
    </font>
    <font>
      <b/>
      <sz val="12.0"/>
      <color rgb="FFAA0000"/>
      <name val="Nunito"/>
    </font>
    <font>
      <u/>
      <sz val="10.0"/>
      <color theme="1"/>
      <name val="Arial"/>
    </font>
  </fonts>
  <fills count="60">
    <fill>
      <patternFill patternType="none"/>
    </fill>
    <fill>
      <patternFill patternType="lightGray"/>
    </fill>
    <fill>
      <patternFill patternType="solid">
        <fgColor rgb="FFE6B8AF"/>
        <bgColor rgb="FFE6B8AF"/>
      </patternFill>
    </fill>
    <fill>
      <patternFill patternType="solid">
        <fgColor rgb="FF8A052D"/>
        <bgColor rgb="FF8A052D"/>
      </patternFill>
    </fill>
    <fill>
      <patternFill patternType="solid">
        <fgColor rgb="FFE0F7FA"/>
        <bgColor rgb="FFE0F7FA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101820"/>
        <bgColor rgb="FF101820"/>
      </patternFill>
    </fill>
    <fill>
      <patternFill patternType="solid">
        <fgColor rgb="FFFFFFFF"/>
        <bgColor rgb="FFFFFFFF"/>
      </patternFill>
    </fill>
    <fill>
      <patternFill patternType="solid">
        <fgColor rgb="FF24135F"/>
        <bgColor rgb="FF24135F"/>
      </patternFill>
    </fill>
    <fill>
      <patternFill patternType="solid">
        <fgColor rgb="FFD0E0E3"/>
        <bgColor rgb="FFD0E0E3"/>
      </patternFill>
    </fill>
    <fill>
      <patternFill patternType="solid">
        <fgColor rgb="FF003087"/>
        <bgColor rgb="FF003087"/>
      </patternFill>
    </fill>
    <fill>
      <patternFill patternType="solid">
        <fgColor rgb="FF0085CA"/>
        <bgColor rgb="FF0085CA"/>
      </patternFill>
    </fill>
    <fill>
      <patternFill patternType="solid">
        <fgColor rgb="FFD9D2E9"/>
        <bgColor rgb="FFD9D2E9"/>
      </patternFill>
    </fill>
    <fill>
      <patternFill patternType="solid">
        <fgColor rgb="FF000000"/>
        <bgColor rgb="FF000000"/>
      </patternFill>
    </fill>
    <fill>
      <patternFill patternType="solid">
        <fgColor rgb="FFFE4E00"/>
        <bgColor rgb="FFFE4E00"/>
      </patternFill>
    </fill>
    <fill>
      <patternFill patternType="solid">
        <fgColor rgb="FFEB3300"/>
        <bgColor rgb="FFEB3300"/>
      </patternFill>
    </fill>
    <fill>
      <patternFill patternType="solid">
        <fgColor rgb="FFC9DAF8"/>
        <bgColor rgb="FFC9DAF8"/>
      </patternFill>
    </fill>
    <fill>
      <patternFill patternType="solid">
        <fgColor rgb="FF041E42"/>
        <bgColor rgb="FF041E42"/>
      </patternFill>
    </fill>
    <fill>
      <patternFill patternType="solid">
        <fgColor rgb="FFFCE5CD"/>
        <bgColor rgb="FFFCE5CD"/>
      </patternFill>
    </fill>
    <fill>
      <patternFill patternType="solid">
        <fgColor rgb="FFFC4C02"/>
        <bgColor rgb="FFFC4C02"/>
      </patternFill>
    </fill>
    <fill>
      <patternFill patternType="solid">
        <fgColor rgb="FF0069B1"/>
        <bgColor rgb="FF0069B1"/>
      </patternFill>
    </fill>
    <fill>
      <patternFill patternType="solid">
        <fgColor rgb="FF183028"/>
        <bgColor rgb="FF183028"/>
      </patternFill>
    </fill>
    <fill>
      <patternFill patternType="solid">
        <fgColor rgb="FFEAD1DC"/>
        <bgColor rgb="FFEAD1DC"/>
      </patternFill>
    </fill>
    <fill>
      <patternFill patternType="solid">
        <fgColor rgb="FFA6192E"/>
        <bgColor rgb="FFA6192E"/>
      </patternFill>
    </fill>
    <fill>
      <patternFill patternType="solid">
        <fgColor rgb="FF003A70"/>
        <bgColor rgb="FF003A70"/>
      </patternFill>
    </fill>
    <fill>
      <patternFill patternType="solid">
        <fgColor rgb="FF006073"/>
        <bgColor rgb="FF006073"/>
      </patternFill>
    </fill>
    <fill>
      <patternFill patternType="solid">
        <fgColor rgb="FFC8102E"/>
        <bgColor rgb="FFC8102E"/>
      </patternFill>
    </fill>
    <fill>
      <patternFill patternType="solid">
        <fgColor rgb="FF0072CE"/>
        <bgColor rgb="FF0072CE"/>
      </patternFill>
    </fill>
    <fill>
      <patternFill patternType="solid">
        <fgColor rgb="FF002D72"/>
        <bgColor rgb="FF002D72"/>
      </patternFill>
    </fill>
    <fill>
      <patternFill patternType="solid">
        <fgColor rgb="FF008E97"/>
        <bgColor rgb="FF008E97"/>
      </patternFill>
    </fill>
    <fill>
      <patternFill patternType="solid">
        <fgColor rgb="FF4F2683"/>
        <bgColor rgb="FF4F2683"/>
      </patternFill>
    </fill>
    <fill>
      <patternFill patternType="solid">
        <fgColor rgb="FF0C2340"/>
        <bgColor rgb="FF0C2340"/>
      </patternFill>
    </fill>
    <fill>
      <patternFill patternType="solid">
        <fgColor rgb="FFD3BC8D"/>
        <bgColor rgb="FFD3BC8D"/>
      </patternFill>
    </fill>
    <fill>
      <patternFill patternType="solid">
        <fgColor rgb="FF001E62"/>
        <bgColor rgb="FF001E62"/>
      </patternFill>
    </fill>
    <fill>
      <patternFill patternType="solid">
        <fgColor rgb="FF2A433A"/>
        <bgColor rgb="FF2A433A"/>
      </patternFill>
    </fill>
    <fill>
      <patternFill patternType="solid">
        <fgColor rgb="FF004851"/>
        <bgColor rgb="FF004851"/>
      </patternFill>
    </fill>
    <fill>
      <patternFill patternType="solid">
        <fgColor rgb="FFC42C20"/>
        <bgColor rgb="FFC42C20"/>
      </patternFill>
    </fill>
    <fill>
      <patternFill patternType="solid">
        <fgColor rgb="FF418FDE"/>
        <bgColor rgb="FF418FDE"/>
      </patternFill>
    </fill>
    <fill>
      <patternFill patternType="solid">
        <fgColor rgb="FF651D32"/>
        <bgColor rgb="FF651D32"/>
      </patternFill>
    </fill>
    <fill>
      <patternFill patternType="solid">
        <fgColor rgb="FF00338D"/>
        <bgColor rgb="FF00338D"/>
      </patternFill>
    </fill>
    <fill>
      <patternFill patternType="solid">
        <fgColor rgb="FF002244"/>
        <bgColor rgb="FF002244"/>
      </patternFill>
    </fill>
    <fill>
      <patternFill patternType="solid">
        <fgColor rgb="FF125740"/>
        <bgColor rgb="FF125740"/>
      </patternFill>
    </fill>
    <fill>
      <patternFill patternType="solid">
        <fgColor rgb="FF241773"/>
        <bgColor rgb="FF241773"/>
      </patternFill>
    </fill>
    <fill>
      <patternFill patternType="solid">
        <fgColor rgb="FFFB4F14"/>
        <bgColor rgb="FFFB4F14"/>
      </patternFill>
    </fill>
    <fill>
      <patternFill patternType="solid">
        <fgColor rgb="FFFF3C00"/>
        <bgColor rgb="FFFF3C00"/>
      </patternFill>
    </fill>
    <fill>
      <patternFill patternType="solid">
        <fgColor rgb="FF03202F"/>
        <bgColor rgb="FF03202F"/>
      </patternFill>
    </fill>
    <fill>
      <patternFill patternType="solid">
        <fgColor rgb="FF002C5F"/>
        <bgColor rgb="FF002C5F"/>
      </patternFill>
    </fill>
    <fill>
      <patternFill patternType="solid">
        <fgColor rgb="FFE31837"/>
        <bgColor rgb="FFE31837"/>
      </patternFill>
    </fill>
    <fill>
      <patternFill patternType="solid">
        <fgColor rgb="FF0080C6"/>
        <bgColor rgb="FF0080C6"/>
      </patternFill>
    </fill>
    <fill>
      <patternFill patternType="solid">
        <fgColor rgb="FF003594"/>
        <bgColor rgb="FF003594"/>
      </patternFill>
    </fill>
    <fill>
      <patternFill patternType="solid">
        <fgColor rgb="FF0B2265"/>
        <bgColor rgb="FF0B2265"/>
      </patternFill>
    </fill>
    <fill>
      <patternFill patternType="solid">
        <fgColor rgb="FF004C54"/>
        <bgColor rgb="FF004C54"/>
      </patternFill>
    </fill>
    <fill>
      <patternFill patternType="solid">
        <fgColor rgb="FF773141"/>
        <bgColor rgb="FF773141"/>
      </patternFill>
    </fill>
    <fill>
      <patternFill patternType="solid">
        <fgColor rgb="FF0B162A"/>
        <bgColor rgb="FF0B162A"/>
      </patternFill>
    </fill>
    <fill>
      <patternFill patternType="solid">
        <fgColor rgb="FF0076B6"/>
        <bgColor rgb="FF0076B6"/>
      </patternFill>
    </fill>
    <fill>
      <patternFill patternType="solid">
        <fgColor rgb="FF203731"/>
        <bgColor rgb="FF203731"/>
      </patternFill>
    </fill>
    <fill>
      <patternFill patternType="solid">
        <fgColor rgb="FF34302B"/>
        <bgColor rgb="FF34302B"/>
      </patternFill>
    </fill>
    <fill>
      <patternFill patternType="solid">
        <fgColor rgb="FF97233F"/>
        <bgColor rgb="FF97233F"/>
      </patternFill>
    </fill>
    <fill>
      <patternFill patternType="solid">
        <fgColor rgb="FFB3995D"/>
        <bgColor rgb="FFB3995D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1565C0"/>
      </bottom>
    </border>
  </borders>
  <cellStyleXfs count="1">
    <xf borderId="0" fillId="0" fontId="0" numFmtId="0" applyAlignment="1" applyFont="1"/>
  </cellStyleXfs>
  <cellXfs count="1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0" fillId="0" fontId="2" numFmtId="0" xfId="0" applyAlignment="1" applyFont="1">
      <alignment horizontal="center" readingOrder="0" vertical="center"/>
    </xf>
    <xf borderId="1" fillId="0" fontId="2" numFmtId="0" xfId="0" applyAlignment="1" applyBorder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1" fillId="0" fontId="4" numFmtId="0" xfId="0" applyAlignment="1" applyBorder="1" applyFont="1">
      <alignment horizontal="center" readingOrder="0" vertical="center"/>
    </xf>
    <xf borderId="0" fillId="0" fontId="5" numFmtId="0" xfId="0" applyAlignment="1" applyFont="1">
      <alignment horizontal="center" readingOrder="0" vertical="center"/>
    </xf>
    <xf borderId="4" fillId="0" fontId="5" numFmtId="0" xfId="0" applyAlignment="1" applyBorder="1" applyFont="1">
      <alignment horizontal="center" readingOrder="0" vertical="center"/>
    </xf>
    <xf borderId="0" fillId="0" fontId="1" numFmtId="0" xfId="0" applyAlignment="1" applyFont="1">
      <alignment horizontal="center" readingOrder="0" vertical="center"/>
    </xf>
    <xf borderId="0" fillId="0" fontId="6" numFmtId="0" xfId="0" applyAlignment="1" applyFont="1">
      <alignment horizontal="center" readingOrder="0" vertical="center"/>
    </xf>
    <xf borderId="5" fillId="0" fontId="6" numFmtId="0" xfId="0" applyAlignment="1" applyBorder="1" applyFont="1">
      <alignment horizontal="center" readingOrder="0" vertical="center"/>
    </xf>
    <xf borderId="5" fillId="0" fontId="6" numFmtId="0" xfId="0" applyAlignment="1" applyBorder="1" applyFont="1">
      <alignment horizontal="center" vertical="center"/>
    </xf>
    <xf borderId="3" fillId="0" fontId="6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3" fillId="0" fontId="5" numFmtId="0" xfId="0" applyAlignment="1" applyBorder="1" applyFont="1">
      <alignment horizontal="center" vertical="center"/>
    </xf>
    <xf borderId="0" fillId="2" fontId="7" numFmtId="0" xfId="0" applyAlignment="1" applyFill="1" applyFont="1">
      <alignment vertical="center"/>
    </xf>
    <xf borderId="0" fillId="3" fontId="8" numFmtId="0" xfId="0" applyAlignment="1" applyFill="1" applyFont="1">
      <alignment vertical="center"/>
    </xf>
    <xf borderId="0" fillId="4" fontId="9" numFmtId="0" xfId="0" applyAlignment="1" applyFill="1" applyFont="1">
      <alignment horizontal="center" vertical="center"/>
    </xf>
    <xf borderId="5" fillId="5" fontId="9" numFmtId="0" xfId="0" applyAlignment="1" applyBorder="1" applyFill="1" applyFont="1">
      <alignment horizontal="center" readingOrder="0" vertical="center"/>
    </xf>
    <xf borderId="5" fillId="4" fontId="6" numFmtId="0" xfId="0" applyAlignment="1" applyBorder="1" applyFont="1">
      <alignment horizontal="center" readingOrder="0" vertical="center"/>
    </xf>
    <xf borderId="6" fillId="4" fontId="10" numFmtId="0" xfId="0" applyAlignment="1" applyBorder="1" applyFont="1">
      <alignment horizontal="center" readingOrder="0"/>
    </xf>
    <xf borderId="6" fillId="4" fontId="11" numFmtId="0" xfId="0" applyAlignment="1" applyBorder="1" applyFont="1">
      <alignment horizontal="center" readingOrder="0"/>
    </xf>
    <xf borderId="0" fillId="4" fontId="6" numFmtId="164" xfId="0" applyAlignment="1" applyFont="1" applyNumberFormat="1">
      <alignment horizontal="center" vertical="center"/>
    </xf>
    <xf borderId="4" fillId="0" fontId="6" numFmtId="164" xfId="0" applyAlignment="1" applyBorder="1" applyFont="1" applyNumberForma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4" fillId="0" fontId="5" numFmtId="164" xfId="0" applyAlignment="1" applyBorder="1" applyFont="1" applyNumberFormat="1">
      <alignment horizontal="center" vertical="center"/>
    </xf>
    <xf borderId="0" fillId="0" fontId="1" numFmtId="164" xfId="0" applyFont="1" applyNumberFormat="1"/>
    <xf borderId="0" fillId="6" fontId="7" numFmtId="0" xfId="0" applyAlignment="1" applyFill="1" applyFont="1">
      <alignment vertical="center"/>
    </xf>
    <xf borderId="0" fillId="7" fontId="8" numFmtId="0" xfId="0" applyAlignment="1" applyFill="1" applyFont="1">
      <alignment vertical="center"/>
    </xf>
    <xf borderId="0" fillId="8" fontId="9" numFmtId="0" xfId="0" applyAlignment="1" applyFill="1" applyFont="1">
      <alignment horizontal="center" vertical="center"/>
    </xf>
    <xf borderId="5" fillId="8" fontId="6" numFmtId="0" xfId="0" applyAlignment="1" applyBorder="1" applyFont="1">
      <alignment horizontal="center" readingOrder="0" vertical="center"/>
    </xf>
    <xf borderId="0" fillId="8" fontId="6" numFmtId="164" xfId="0" applyAlignment="1" applyFont="1" applyNumberFormat="1">
      <alignment horizontal="center" vertical="center"/>
    </xf>
    <xf borderId="0" fillId="5" fontId="7" numFmtId="0" xfId="0" applyAlignment="1" applyFont="1">
      <alignment vertical="center"/>
    </xf>
    <xf borderId="0" fillId="9" fontId="12" numFmtId="0" xfId="0" applyAlignment="1" applyFill="1" applyFont="1">
      <alignment vertical="center"/>
    </xf>
    <xf borderId="0" fillId="10" fontId="7" numFmtId="0" xfId="0" applyAlignment="1" applyFill="1" applyFont="1">
      <alignment vertical="center"/>
    </xf>
    <xf borderId="0" fillId="11" fontId="13" numFmtId="0" xfId="0" applyAlignment="1" applyFill="1" applyFont="1">
      <alignment vertical="center"/>
    </xf>
    <xf borderId="0" fillId="12" fontId="14" numFmtId="0" xfId="0" applyAlignment="1" applyFill="1" applyFont="1">
      <alignment vertical="center"/>
    </xf>
    <xf borderId="0" fillId="13" fontId="7" numFmtId="0" xfId="0" applyAlignment="1" applyFill="1" applyFont="1">
      <alignment vertical="center"/>
    </xf>
    <xf borderId="0" fillId="14" fontId="15" numFmtId="0" xfId="0" applyAlignment="1" applyFill="1" applyFont="1">
      <alignment vertical="center"/>
    </xf>
    <xf borderId="0" fillId="15" fontId="16" numFmtId="0" xfId="0" applyAlignment="1" applyFill="1" applyFont="1">
      <alignment vertical="center"/>
    </xf>
    <xf borderId="0" fillId="16" fontId="8" numFmtId="0" xfId="0" applyAlignment="1" applyFill="1" applyFont="1">
      <alignment vertical="center"/>
    </xf>
    <xf borderId="0" fillId="8" fontId="6" numFmtId="0" xfId="0" applyAlignment="1" applyFont="1">
      <alignment horizontal="center" vertical="center"/>
    </xf>
    <xf borderId="4" fillId="0" fontId="6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0" fillId="17" fontId="7" numFmtId="0" xfId="0" applyAlignment="1" applyFill="1" applyFont="1">
      <alignment vertical="center"/>
    </xf>
    <xf borderId="0" fillId="18" fontId="17" numFmtId="0" xfId="0" applyAlignment="1" applyFill="1" applyFont="1">
      <alignment vertical="center"/>
    </xf>
    <xf borderId="0" fillId="19" fontId="7" numFmtId="0" xfId="0" applyAlignment="1" applyFill="1" applyFont="1">
      <alignment vertical="center"/>
    </xf>
    <xf borderId="0" fillId="20" fontId="18" numFmtId="0" xfId="0" applyAlignment="1" applyFill="1" applyFont="1">
      <alignment vertical="center"/>
    </xf>
    <xf borderId="0" fillId="21" fontId="19" numFmtId="0" xfId="0" applyAlignment="1" applyFill="1" applyFont="1">
      <alignment vertical="center"/>
    </xf>
    <xf borderId="0" fillId="22" fontId="20" numFmtId="0" xfId="0" applyAlignment="1" applyFill="1" applyFont="1">
      <alignment vertical="center"/>
    </xf>
    <xf borderId="0" fillId="23" fontId="7" numFmtId="0" xfId="0" applyAlignment="1" applyFill="1" applyFont="1">
      <alignment vertical="center"/>
    </xf>
    <xf borderId="0" fillId="24" fontId="21" numFmtId="0" xfId="0" applyAlignment="1" applyFill="1" applyFont="1">
      <alignment vertical="center"/>
    </xf>
    <xf borderId="0" fillId="25" fontId="8" numFmtId="0" xfId="0" applyAlignment="1" applyFill="1" applyFont="1">
      <alignment vertical="center"/>
    </xf>
    <xf borderId="0" fillId="26" fontId="22" numFmtId="0" xfId="0" applyAlignment="1" applyFill="1" applyFont="1">
      <alignment vertical="center"/>
    </xf>
    <xf borderId="0" fillId="27" fontId="20" numFmtId="0" xfId="0" applyAlignment="1" applyFill="1" applyFont="1">
      <alignment vertical="center"/>
    </xf>
    <xf borderId="0" fillId="14" fontId="23" numFmtId="0" xfId="0" applyAlignment="1" applyFont="1">
      <alignment vertical="center"/>
    </xf>
    <xf borderId="0" fillId="19" fontId="7" numFmtId="0" xfId="0" applyAlignment="1" applyFont="1">
      <alignment vertical="center"/>
    </xf>
    <xf borderId="0" fillId="28" fontId="20" numFmtId="0" xfId="0" applyAlignment="1" applyFill="1" applyFont="1">
      <alignment vertical="center"/>
    </xf>
    <xf borderId="0" fillId="29" fontId="24" numFmtId="0" xfId="0" applyAlignment="1" applyFill="1" applyFont="1">
      <alignment vertical="center"/>
    </xf>
    <xf borderId="0" fillId="30" fontId="25" numFmtId="0" xfId="0" applyAlignment="1" applyFill="1" applyFont="1">
      <alignment vertical="center"/>
    </xf>
    <xf borderId="0" fillId="31" fontId="26" numFmtId="0" xfId="0" applyAlignment="1" applyFill="1" applyFont="1">
      <alignment vertical="center"/>
    </xf>
    <xf borderId="0" fillId="32" fontId="19" numFmtId="0" xfId="0" applyAlignment="1" applyFill="1" applyFont="1">
      <alignment vertical="center"/>
    </xf>
    <xf borderId="0" fillId="33" fontId="27" numFmtId="0" xfId="0" applyAlignment="1" applyFill="1" applyFont="1">
      <alignment vertical="center"/>
    </xf>
    <xf borderId="0" fillId="17" fontId="7" numFmtId="0" xfId="0" applyAlignment="1" applyFont="1">
      <alignment vertical="center"/>
    </xf>
    <xf borderId="0" fillId="34" fontId="28" numFmtId="0" xfId="0" applyAlignment="1" applyFill="1" applyFont="1">
      <alignment vertical="center"/>
    </xf>
    <xf borderId="0" fillId="35" fontId="8" numFmtId="0" xfId="0" applyAlignment="1" applyFill="1" applyFont="1">
      <alignment vertical="center"/>
    </xf>
    <xf borderId="0" fillId="36" fontId="29" numFmtId="0" xfId="0" applyAlignment="1" applyFill="1" applyFont="1">
      <alignment vertical="center"/>
    </xf>
    <xf borderId="0" fillId="7" fontId="20" numFmtId="0" xfId="0" applyAlignment="1" applyFont="1">
      <alignment vertical="center"/>
    </xf>
    <xf borderId="0" fillId="24" fontId="30" numFmtId="0" xfId="0" applyAlignment="1" applyFont="1">
      <alignment vertical="center"/>
    </xf>
    <xf borderId="0" fillId="8" fontId="9" numFmtId="0" xfId="0" applyAlignment="1" applyFont="1">
      <alignment horizontal="center" vertical="center"/>
    </xf>
    <xf borderId="0" fillId="32" fontId="31" numFmtId="0" xfId="0" applyAlignment="1" applyFont="1">
      <alignment vertical="center"/>
    </xf>
    <xf borderId="0" fillId="37" fontId="32" numFmtId="0" xfId="0" applyAlignment="1" applyFill="1" applyFont="1">
      <alignment vertical="center"/>
    </xf>
    <xf borderId="0" fillId="38" fontId="8" numFmtId="0" xfId="0" applyAlignment="1" applyFill="1" applyFont="1">
      <alignment vertical="center"/>
    </xf>
    <xf borderId="0" fillId="4" fontId="6" numFmtId="0" xfId="0" applyAlignment="1" applyFont="1">
      <alignment horizontal="center" vertical="center"/>
    </xf>
    <xf borderId="0" fillId="39" fontId="33" numFmtId="0" xfId="0" applyAlignment="1" applyFill="1" applyFont="1">
      <alignment vertical="center"/>
    </xf>
    <xf borderId="0" fillId="8" fontId="9" numFmtId="0" xfId="0" applyAlignment="1" applyFont="1">
      <alignment horizontal="center" readingOrder="0" vertical="center"/>
    </xf>
    <xf borderId="0" fillId="0" fontId="1" numFmtId="0" xfId="0" applyAlignment="1" applyFont="1">
      <alignment readingOrder="0"/>
    </xf>
    <xf borderId="0" fillId="0" fontId="1" numFmtId="9" xfId="0" applyAlignment="1" applyFont="1" applyNumberFormat="1">
      <alignment readingOrder="0"/>
    </xf>
    <xf borderId="0" fillId="0" fontId="1" numFmtId="9" xfId="0" applyFont="1" applyNumberFormat="1"/>
    <xf borderId="0" fillId="0" fontId="5" numFmtId="0" xfId="0" applyFont="1"/>
    <xf borderId="0" fillId="0" fontId="5" numFmtId="0" xfId="0" applyAlignment="1" applyFont="1">
      <alignment horizontal="center"/>
    </xf>
    <xf borderId="0" fillId="0" fontId="5" numFmtId="2" xfId="0" applyAlignment="1" applyFont="1" applyNumberFormat="1">
      <alignment horizontal="center"/>
    </xf>
    <xf borderId="0" fillId="11" fontId="13" numFmtId="0" xfId="0" applyAlignment="1" applyFont="1">
      <alignment horizontal="center" vertical="bottom"/>
    </xf>
    <xf borderId="0" fillId="30" fontId="25" numFmtId="0" xfId="0" applyAlignment="1" applyFont="1">
      <alignment horizontal="center" vertical="bottom"/>
    </xf>
    <xf borderId="0" fillId="32" fontId="19" numFmtId="0" xfId="0" applyAlignment="1" applyFont="1">
      <alignment horizontal="center" vertical="bottom"/>
    </xf>
    <xf borderId="0" fillId="35" fontId="8" numFmtId="0" xfId="0" applyAlignment="1" applyFont="1">
      <alignment horizontal="center" vertical="bottom"/>
    </xf>
    <xf borderId="0" fillId="9" fontId="12" numFmtId="0" xfId="0" applyAlignment="1" applyFont="1">
      <alignment horizontal="center" vertical="bottom"/>
    </xf>
    <xf borderId="0" fillId="15" fontId="16" numFmtId="0" xfId="0" applyAlignment="1" applyFont="1">
      <alignment horizontal="center" vertical="bottom"/>
    </xf>
    <xf borderId="0" fillId="16" fontId="8" numFmtId="0" xfId="0" applyAlignment="1" applyFont="1">
      <alignment horizontal="center" vertical="bottom"/>
    </xf>
    <xf borderId="0" fillId="7" fontId="20" numFmtId="0" xfId="0" applyAlignment="1" applyFont="1">
      <alignment horizontal="center" vertical="bottom"/>
    </xf>
    <xf borderId="0" fillId="24" fontId="21" numFmtId="0" xfId="0" applyAlignment="1" applyFont="1">
      <alignment horizontal="center" vertical="bottom"/>
    </xf>
    <xf borderId="0" fillId="25" fontId="8" numFmtId="0" xfId="0" applyAlignment="1" applyFont="1">
      <alignment horizontal="center" vertical="bottom"/>
    </xf>
    <xf borderId="0" fillId="26" fontId="22" numFmtId="0" xfId="0" applyAlignment="1" applyFont="1">
      <alignment horizontal="center" vertical="bottom"/>
    </xf>
    <xf borderId="0" fillId="38" fontId="8" numFmtId="0" xfId="0" applyAlignment="1" applyFont="1">
      <alignment horizontal="center" vertical="bottom"/>
    </xf>
    <xf borderId="0" fillId="20" fontId="18" numFmtId="0" xfId="0" applyAlignment="1" applyFont="1">
      <alignment horizontal="center" vertical="bottom"/>
    </xf>
    <xf borderId="0" fillId="27" fontId="20" numFmtId="0" xfId="0" applyAlignment="1" applyFont="1">
      <alignment horizontal="center" vertical="bottom"/>
    </xf>
    <xf borderId="0" fillId="28" fontId="20" numFmtId="0" xfId="0" applyAlignment="1" applyFont="1">
      <alignment horizontal="center" vertical="bottom"/>
    </xf>
    <xf borderId="0" fillId="14" fontId="23" numFmtId="0" xfId="0" applyAlignment="1" applyFont="1">
      <alignment horizontal="center" vertical="bottom"/>
    </xf>
    <xf borderId="0" fillId="18" fontId="17" numFmtId="0" xfId="0" applyAlignment="1" applyFont="1">
      <alignment horizontal="center" vertical="bottom"/>
    </xf>
    <xf borderId="0" fillId="34" fontId="28" numFmtId="0" xfId="0" applyAlignment="1" applyFont="1">
      <alignment horizontal="center" vertical="bottom"/>
    </xf>
    <xf borderId="0" fillId="36" fontId="29" numFmtId="0" xfId="0" applyAlignment="1" applyFont="1">
      <alignment horizontal="center" vertical="bottom"/>
    </xf>
    <xf borderId="0" fillId="39" fontId="33" numFmtId="0" xfId="0" applyAlignment="1" applyFont="1">
      <alignment horizontal="center" vertical="bottom"/>
    </xf>
    <xf borderId="0" fillId="14" fontId="15" numFmtId="0" xfId="0" applyAlignment="1" applyFont="1">
      <alignment horizontal="center" vertical="bottom"/>
    </xf>
    <xf borderId="0" fillId="21" fontId="19" numFmtId="0" xfId="0" applyAlignment="1" applyFont="1">
      <alignment horizontal="center" vertical="bottom"/>
    </xf>
    <xf borderId="0" fillId="22" fontId="20" numFmtId="0" xfId="0" applyAlignment="1" applyFont="1">
      <alignment horizontal="center" vertical="bottom"/>
    </xf>
    <xf borderId="0" fillId="31" fontId="26" numFmtId="0" xfId="0" applyAlignment="1" applyFont="1">
      <alignment horizontal="center" vertical="bottom"/>
    </xf>
    <xf borderId="0" fillId="7" fontId="8" numFmtId="0" xfId="0" applyAlignment="1" applyFont="1">
      <alignment horizontal="center" vertical="bottom"/>
    </xf>
    <xf borderId="0" fillId="12" fontId="14" numFmtId="0" xfId="0" applyAlignment="1" applyFont="1">
      <alignment horizontal="center" vertical="bottom"/>
    </xf>
    <xf borderId="0" fillId="33" fontId="27" numFmtId="0" xfId="0" applyAlignment="1" applyFont="1">
      <alignment horizontal="center" vertical="bottom"/>
    </xf>
    <xf borderId="0" fillId="37" fontId="32" numFmtId="0" xfId="0" applyAlignment="1" applyFont="1">
      <alignment horizontal="center" vertical="bottom"/>
    </xf>
    <xf borderId="0" fillId="3" fontId="8" numFmtId="0" xfId="0" applyAlignment="1" applyFont="1">
      <alignment horizontal="center" vertical="bottom"/>
    </xf>
    <xf borderId="0" fillId="29" fontId="24" numFmtId="0" xfId="0" applyAlignment="1" applyFont="1">
      <alignment horizontal="center" vertical="bottom"/>
    </xf>
    <xf borderId="0" fillId="32" fontId="31" numFmtId="0" xfId="0" applyAlignment="1" applyFont="1">
      <alignment horizontal="center" vertical="bottom"/>
    </xf>
    <xf borderId="0" fillId="24" fontId="30" numFmtId="0" xfId="0" applyAlignment="1" applyFont="1">
      <alignment horizontal="center" vertical="bottom"/>
    </xf>
    <xf borderId="0" fillId="0" fontId="5" numFmtId="0" xfId="0" applyAlignment="1" applyFont="1">
      <alignment readingOrder="0"/>
    </xf>
    <xf borderId="0" fillId="0" fontId="5" numFmtId="164" xfId="0" applyAlignment="1" applyFont="1" applyNumberFormat="1">
      <alignment horizontal="center" readingOrder="0"/>
    </xf>
    <xf borderId="0" fillId="0" fontId="34" numFmtId="0" xfId="0" applyAlignment="1" applyFont="1">
      <alignment vertical="bottom"/>
    </xf>
    <xf borderId="0" fillId="0" fontId="34" numFmtId="0" xfId="0" applyAlignment="1" applyFont="1">
      <alignment vertical="bottom"/>
    </xf>
    <xf borderId="0" fillId="10" fontId="34" numFmtId="0" xfId="0" applyAlignment="1" applyFont="1">
      <alignment vertical="bottom"/>
    </xf>
    <xf borderId="0" fillId="10" fontId="35" numFmtId="0" xfId="0" applyAlignment="1" applyFont="1">
      <alignment vertical="bottom"/>
    </xf>
    <xf borderId="0" fillId="40" fontId="36" numFmtId="0" xfId="0" applyAlignment="1" applyFill="1" applyFont="1">
      <alignment horizontal="center" vertical="bottom"/>
    </xf>
    <xf borderId="0" fillId="0" fontId="35" numFmtId="0" xfId="0" applyAlignment="1" applyFont="1">
      <alignment vertical="bottom"/>
    </xf>
    <xf borderId="0" fillId="30" fontId="37" numFmtId="0" xfId="0" applyAlignment="1" applyFont="1">
      <alignment horizontal="center" vertical="bottom"/>
    </xf>
    <xf borderId="0" fillId="41" fontId="38" numFmtId="0" xfId="0" applyAlignment="1" applyFill="1" applyFont="1">
      <alignment horizontal="center" vertical="bottom"/>
    </xf>
    <xf borderId="0" fillId="42" fontId="39" numFmtId="0" xfId="0" applyAlignment="1" applyFill="1" applyFont="1">
      <alignment horizontal="center" vertical="bottom"/>
    </xf>
    <xf borderId="0" fillId="5" fontId="35" numFmtId="0" xfId="0" applyAlignment="1" applyFont="1">
      <alignment vertical="bottom"/>
    </xf>
    <xf borderId="0" fillId="43" fontId="40" numFmtId="0" xfId="0" applyAlignment="1" applyFill="1" applyFont="1">
      <alignment horizontal="center" vertical="bottom"/>
    </xf>
    <xf borderId="0" fillId="44" fontId="2" numFmtId="0" xfId="0" applyAlignment="1" applyFill="1" applyFont="1">
      <alignment horizontal="center" vertical="bottom"/>
    </xf>
    <xf borderId="0" fillId="45" fontId="41" numFmtId="0" xfId="0" applyAlignment="1" applyFill="1" applyFont="1">
      <alignment horizontal="center" vertical="bottom"/>
    </xf>
    <xf borderId="0" fillId="7" fontId="42" numFmtId="0" xfId="0" applyAlignment="1" applyFont="1">
      <alignment horizontal="center" vertical="bottom"/>
    </xf>
    <xf borderId="0" fillId="23" fontId="35" numFmtId="0" xfId="0" applyAlignment="1" applyFont="1">
      <alignment vertical="bottom"/>
    </xf>
    <xf borderId="0" fillId="46" fontId="43" numFmtId="0" xfId="0" applyAlignment="1" applyFill="1" applyFont="1">
      <alignment horizontal="center" vertical="bottom"/>
    </xf>
    <xf borderId="0" fillId="47" fontId="39" numFmtId="0" xfId="0" applyAlignment="1" applyFill="1" applyFont="1">
      <alignment horizontal="center" vertical="bottom"/>
    </xf>
    <xf borderId="0" fillId="7" fontId="44" numFmtId="0" xfId="0" applyAlignment="1" applyFont="1">
      <alignment horizontal="center" vertical="bottom"/>
    </xf>
    <xf borderId="0" fillId="32" fontId="45" numFmtId="0" xfId="0" applyAlignment="1" applyFont="1">
      <alignment horizontal="center" vertical="bottom"/>
    </xf>
    <xf borderId="0" fillId="8" fontId="35" numFmtId="0" xfId="0" applyAlignment="1" applyFont="1">
      <alignment vertical="bottom"/>
    </xf>
    <xf borderId="0" fillId="19" fontId="35" numFmtId="0" xfId="0" applyAlignment="1" applyFont="1">
      <alignment vertical="bottom"/>
    </xf>
    <xf borderId="0" fillId="41" fontId="46" numFmtId="0" xfId="0" applyAlignment="1" applyFont="1">
      <alignment horizontal="center" vertical="bottom"/>
    </xf>
    <xf borderId="0" fillId="48" fontId="47" numFmtId="0" xfId="0" applyAlignment="1" applyFill="1" applyFont="1">
      <alignment horizontal="center" vertical="bottom"/>
    </xf>
    <xf borderId="0" fillId="49" fontId="48" numFmtId="0" xfId="0" applyAlignment="1" applyFill="1" applyFont="1">
      <alignment horizontal="center" vertical="bottom"/>
    </xf>
    <xf borderId="0" fillId="14" fontId="49" numFmtId="0" xfId="0" applyAlignment="1" applyFont="1">
      <alignment horizontal="center" vertical="bottom"/>
    </xf>
    <xf borderId="0" fillId="17" fontId="35" numFmtId="0" xfId="0" applyAlignment="1" applyFont="1">
      <alignment vertical="bottom"/>
    </xf>
    <xf borderId="0" fillId="50" fontId="50" numFmtId="0" xfId="0" applyAlignment="1" applyFill="1" applyFont="1">
      <alignment horizontal="center" vertical="bottom"/>
    </xf>
    <xf borderId="0" fillId="51" fontId="43" numFmtId="0" xfId="0" applyAlignment="1" applyFill="1" applyFont="1">
      <alignment horizontal="center" vertical="bottom"/>
    </xf>
    <xf borderId="0" fillId="52" fontId="49" numFmtId="0" xfId="0" applyAlignment="1" applyFill="1" applyFont="1">
      <alignment horizontal="center" vertical="bottom"/>
    </xf>
    <xf borderId="0" fillId="53" fontId="42" numFmtId="0" xfId="0" applyAlignment="1" applyFill="1" applyFont="1">
      <alignment horizontal="center" vertical="bottom"/>
    </xf>
    <xf borderId="0" fillId="13" fontId="35" numFmtId="0" xfId="0" applyAlignment="1" applyFont="1">
      <alignment vertical="bottom"/>
    </xf>
    <xf borderId="0" fillId="54" fontId="51" numFmtId="0" xfId="0" applyAlignment="1" applyFill="1" applyFont="1">
      <alignment horizontal="center" vertical="bottom"/>
    </xf>
    <xf borderId="0" fillId="55" fontId="38" numFmtId="0" xfId="0" applyAlignment="1" applyFill="1" applyFont="1">
      <alignment horizontal="center" vertical="bottom"/>
    </xf>
    <xf borderId="0" fillId="56" fontId="42" numFmtId="0" xfId="0" applyAlignment="1" applyFill="1" applyFont="1">
      <alignment horizontal="center" vertical="bottom"/>
    </xf>
    <xf borderId="0" fillId="31" fontId="52" numFmtId="0" xfId="0" applyAlignment="1" applyFont="1">
      <alignment horizontal="center" vertical="bottom"/>
    </xf>
    <xf borderId="0" fillId="6" fontId="35" numFmtId="0" xfId="0" applyAlignment="1" applyFont="1">
      <alignment vertical="bottom"/>
    </xf>
    <xf borderId="0" fillId="14" fontId="39" numFmtId="0" xfId="0" applyAlignment="1" applyFont="1">
      <alignment horizontal="center" vertical="bottom"/>
    </xf>
    <xf borderId="0" fillId="12" fontId="53" numFmtId="0" xfId="0" applyAlignment="1" applyFont="1">
      <alignment horizontal="center" vertical="bottom"/>
    </xf>
    <xf borderId="0" fillId="33" fontId="54" numFmtId="0" xfId="0" applyAlignment="1" applyFont="1">
      <alignment horizontal="center" vertical="bottom"/>
    </xf>
    <xf borderId="0" fillId="57" fontId="55" numFmtId="0" xfId="0" applyAlignment="1" applyFill="1" applyFont="1">
      <alignment horizontal="center" vertical="bottom"/>
    </xf>
    <xf borderId="0" fillId="2" fontId="35" numFmtId="0" xfId="0" applyAlignment="1" applyFont="1">
      <alignment vertical="bottom"/>
    </xf>
    <xf borderId="0" fillId="58" fontId="39" numFmtId="0" xfId="0" applyAlignment="1" applyFill="1" applyFont="1">
      <alignment horizontal="center" vertical="bottom"/>
    </xf>
    <xf borderId="0" fillId="50" fontId="56" numFmtId="0" xfId="0" applyAlignment="1" applyFont="1">
      <alignment horizontal="center" vertical="bottom"/>
    </xf>
    <xf borderId="0" fillId="41" fontId="57" numFmtId="0" xfId="0" applyAlignment="1" applyFont="1">
      <alignment horizontal="center" vertical="bottom"/>
    </xf>
    <xf borderId="0" fillId="59" fontId="58" numFmtId="0" xfId="0" applyAlignment="1" applyFill="1" applyFont="1">
      <alignment horizontal="center" vertical="bottom"/>
    </xf>
    <xf borderId="0" fillId="0" fontId="59" numFmtId="0" xfId="0" applyAlignment="1" applyFont="1">
      <alignment horizontal="left" readingOrder="0"/>
    </xf>
    <xf borderId="0" fillId="0" fontId="1" numFmtId="0" xfId="0" applyFont="1"/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C60C30"/>
                </a:solidFill>
                <a:latin typeface="+mn-lt"/>
              </a:defRPr>
            </a:pPr>
            <a:r>
              <a:rPr b="1">
                <a:solidFill>
                  <a:srgbClr val="C60C30"/>
                </a:solidFill>
                <a:latin typeface="+mn-lt"/>
              </a:rPr>
              <a:t>Buffalo Bills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'Win%'!$B$4</c:f>
            </c:strRef>
          </c:tx>
          <c:spPr>
            <a:solidFill>
              <a:srgbClr val="C60C30"/>
            </a:solidFill>
            <a:ln cmpd="sng">
              <a:solidFill>
                <a:srgbClr val="000000"/>
              </a:solidFill>
            </a:ln>
          </c:spPr>
          <c:cat>
            <c:strRef>
              <c:f>'Win%'!$A$5:$A$22</c:f>
            </c:strRef>
          </c:cat>
          <c:val>
            <c:numRef>
              <c:f>'Win%'!$B$5:$B$22</c:f>
              <c:numCache/>
            </c:numRef>
          </c:val>
        </c:ser>
        <c:axId val="1602074421"/>
        <c:axId val="877710870"/>
      </c:barChart>
      <c:catAx>
        <c:axId val="16020744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FFFFFF"/>
                </a:solidFill>
                <a:latin typeface="+mn-lt"/>
              </a:defRPr>
            </a:pPr>
          </a:p>
        </c:txPr>
        <c:crossAx val="877710870"/>
      </c:catAx>
      <c:valAx>
        <c:axId val="87771087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chemeClr val="lt1"/>
                </a:solidFill>
                <a:latin typeface="+mn-lt"/>
              </a:defRPr>
            </a:pPr>
          </a:p>
        </c:txPr>
        <c:crossAx val="160207442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00338D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F58220"/>
                </a:solidFill>
                <a:latin typeface="+mn-lt"/>
              </a:defRPr>
            </a:pPr>
            <a:r>
              <a:rPr b="1">
                <a:solidFill>
                  <a:srgbClr val="F58220"/>
                </a:solidFill>
                <a:latin typeface="+mn-lt"/>
              </a:rPr>
              <a:t>Miami Dolphins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F58220"/>
            </a:solidFill>
            <a:ln cmpd="sng">
              <a:solidFill>
                <a:srgbClr val="000000"/>
              </a:solidFill>
            </a:ln>
          </c:spPr>
          <c:dPt>
            <c:idx val="11"/>
          </c:dPt>
          <c:cat>
            <c:strRef>
              <c:f>'Win%'!$A$4:$A$22</c:f>
            </c:strRef>
          </c:cat>
          <c:val>
            <c:numRef>
              <c:f>'Win%'!$C$4:$C$22</c:f>
              <c:numCache/>
            </c:numRef>
          </c:val>
        </c:ser>
        <c:axId val="817737205"/>
        <c:axId val="870827489"/>
      </c:barChart>
      <c:catAx>
        <c:axId val="8177372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FFFFFF"/>
                </a:solidFill>
                <a:latin typeface="+mn-lt"/>
              </a:defRPr>
            </a:pPr>
          </a:p>
        </c:txPr>
        <c:crossAx val="870827489"/>
      </c:catAx>
      <c:valAx>
        <c:axId val="8708274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chemeClr val="lt1"/>
                </a:solidFill>
                <a:latin typeface="+mn-lt"/>
              </a:defRPr>
            </a:pPr>
          </a:p>
        </c:txPr>
        <c:crossAx val="81773720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008E97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A2AAAD"/>
                </a:solidFill>
                <a:latin typeface="+mn-lt"/>
              </a:defRPr>
            </a:pPr>
            <a:r>
              <a:rPr b="1">
                <a:solidFill>
                  <a:srgbClr val="A2AAAD"/>
                </a:solidFill>
                <a:latin typeface="+mn-lt"/>
              </a:rPr>
              <a:t>New England Patriots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A2AAAD"/>
            </a:solidFill>
            <a:ln cmpd="sng">
              <a:solidFill>
                <a:srgbClr val="000000"/>
              </a:solidFill>
            </a:ln>
          </c:spPr>
          <c:dPt>
            <c:idx val="11"/>
          </c:dPt>
          <c:cat>
            <c:strRef>
              <c:f>'Win%'!$A$4:$A$22</c:f>
            </c:strRef>
          </c:cat>
          <c:val>
            <c:numRef>
              <c:f>'Win%'!$D$4:$D$22</c:f>
              <c:numCache/>
            </c:numRef>
          </c:val>
        </c:ser>
        <c:axId val="1428786105"/>
        <c:axId val="372461006"/>
      </c:barChart>
      <c:catAx>
        <c:axId val="14287861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FFFFFF"/>
                </a:solidFill>
                <a:latin typeface="+mn-lt"/>
              </a:defRPr>
            </a:pPr>
          </a:p>
        </c:txPr>
        <c:crossAx val="372461006"/>
      </c:catAx>
      <c:valAx>
        <c:axId val="3724610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chemeClr val="lt1"/>
                </a:solidFill>
                <a:latin typeface="+mn-lt"/>
              </a:defRPr>
            </a:pPr>
          </a:p>
        </c:txPr>
        <c:crossAx val="142878610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0C2340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FFFFFF"/>
                </a:solidFill>
                <a:latin typeface="+mn-lt"/>
              </a:defRPr>
            </a:pPr>
            <a:r>
              <a:rPr b="1">
                <a:solidFill>
                  <a:srgbClr val="FFFFFF"/>
                </a:solidFill>
                <a:latin typeface="+mn-lt"/>
              </a:rPr>
              <a:t>New York Jets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lt1"/>
            </a:solidFill>
            <a:ln cmpd="sng">
              <a:solidFill>
                <a:srgbClr val="000000"/>
              </a:solidFill>
            </a:ln>
          </c:spPr>
          <c:dPt>
            <c:idx val="11"/>
          </c:dPt>
          <c:cat>
            <c:strRef>
              <c:f>'Win%'!$A$4:$A$22</c:f>
            </c:strRef>
          </c:cat>
          <c:val>
            <c:numRef>
              <c:f>'Win%'!$E$4:$E$22</c:f>
              <c:numCache/>
            </c:numRef>
          </c:val>
        </c:ser>
        <c:axId val="644005272"/>
        <c:axId val="414882679"/>
      </c:barChart>
      <c:catAx>
        <c:axId val="644005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FFFFFF"/>
                </a:solidFill>
                <a:latin typeface="+mn-lt"/>
              </a:defRPr>
            </a:pPr>
          </a:p>
        </c:txPr>
        <c:crossAx val="414882679"/>
      </c:catAx>
      <c:valAx>
        <c:axId val="41488267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chemeClr val="lt1"/>
                </a:solidFill>
                <a:latin typeface="+mn-lt"/>
              </a:defRPr>
            </a:pPr>
          </a:p>
        </c:txPr>
        <c:crossAx val="64400527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2A433A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BFC0BF"/>
                </a:solidFill>
                <a:latin typeface="+mn-lt"/>
              </a:defRPr>
            </a:pPr>
            <a:r>
              <a:rPr b="1">
                <a:solidFill>
                  <a:srgbClr val="BFC0BF"/>
                </a:solidFill>
                <a:latin typeface="+mn-lt"/>
              </a:rPr>
              <a:t>Carolina Panthers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'Win%'!$B$4</c:f>
            </c:strRef>
          </c:tx>
          <c:spPr>
            <a:solidFill>
              <a:schemeClr val="dk1"/>
            </a:solidFill>
            <a:ln cmpd="sng">
              <a:solidFill>
                <a:srgbClr val="000000"/>
              </a:solidFill>
            </a:ln>
          </c:spPr>
          <c:cat>
            <c:strRef>
              <c:f>'Win%'!$A$5:$A$22</c:f>
            </c:strRef>
          </c:cat>
          <c:val>
            <c:numRef>
              <c:f>'Win%'!$B$5:$B$22</c:f>
              <c:numCache/>
            </c:numRef>
          </c:val>
        </c:ser>
        <c:axId val="219604849"/>
        <c:axId val="1977269144"/>
      </c:barChart>
      <c:catAx>
        <c:axId val="2196048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FFFFFF"/>
                </a:solidFill>
                <a:latin typeface="+mn-lt"/>
              </a:defRPr>
            </a:pPr>
          </a:p>
        </c:txPr>
        <c:crossAx val="1977269144"/>
      </c:catAx>
      <c:valAx>
        <c:axId val="19772691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chemeClr val="lt1"/>
                </a:solidFill>
                <a:latin typeface="+mn-lt"/>
              </a:defRPr>
            </a:pPr>
          </a:p>
        </c:txPr>
        <c:crossAx val="21960484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0085CA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9E7C0C"/>
                </a:solidFill>
                <a:latin typeface="+mn-lt"/>
              </a:defRPr>
            </a:pPr>
            <a:r>
              <a:rPr b="1">
                <a:solidFill>
                  <a:srgbClr val="9E7C0C"/>
                </a:solidFill>
                <a:latin typeface="+mn-lt"/>
              </a:rPr>
              <a:t>Baltimore Ravens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'Win%'!$F$5</c:f>
            </c:strRef>
          </c:tx>
          <c:spPr>
            <a:solidFill>
              <a:srgbClr val="9E7C0C"/>
            </a:solidFill>
            <a:ln cmpd="sng">
              <a:solidFill>
                <a:srgbClr val="000000"/>
              </a:solidFill>
            </a:ln>
          </c:spPr>
          <c:cat>
            <c:strRef>
              <c:f>'Win%'!$A$6:$A$22</c:f>
            </c:strRef>
          </c:cat>
          <c:val>
            <c:numRef>
              <c:f>'Win%'!$F$6:$F$22</c:f>
              <c:numCache/>
            </c:numRef>
          </c:val>
        </c:ser>
        <c:axId val="812381080"/>
        <c:axId val="706917515"/>
      </c:barChart>
      <c:catAx>
        <c:axId val="812381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FFFFFF"/>
                </a:solidFill>
                <a:latin typeface="+mn-lt"/>
              </a:defRPr>
            </a:pPr>
          </a:p>
        </c:txPr>
        <c:crossAx val="706917515"/>
      </c:catAx>
      <c:valAx>
        <c:axId val="7069175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chemeClr val="lt1"/>
                </a:solidFill>
                <a:latin typeface="+mn-lt"/>
              </a:defRPr>
            </a:pPr>
          </a:p>
        </c:txPr>
        <c:crossAx val="81238108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241773"/>
    </a:solidFill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chemeClr val="dk1"/>
                </a:solidFill>
                <a:latin typeface="+mn-lt"/>
              </a:defRPr>
            </a:pPr>
            <a:r>
              <a:rPr b="1">
                <a:solidFill>
                  <a:schemeClr val="dk1"/>
                </a:solidFill>
                <a:latin typeface="+mn-lt"/>
              </a:rPr>
              <a:t>Cincinnati Bengals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'Win%'!$F$5</c:f>
            </c:strRef>
          </c:tx>
          <c:spPr>
            <a:solidFill>
              <a:schemeClr val="dk1"/>
            </a:solidFill>
            <a:ln cmpd="sng">
              <a:solidFill>
                <a:srgbClr val="000000"/>
              </a:solidFill>
            </a:ln>
          </c:spPr>
          <c:cat>
            <c:strRef>
              <c:f>'Win%'!$A$6:$A$22</c:f>
            </c:strRef>
          </c:cat>
          <c:val>
            <c:numRef>
              <c:f>'Win%'!$F$6:$F$22</c:f>
              <c:numCache/>
            </c:numRef>
          </c:val>
        </c:ser>
        <c:axId val="1510584235"/>
        <c:axId val="463508131"/>
      </c:barChart>
      <c:catAx>
        <c:axId val="15105842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FFFFFF"/>
                </a:solidFill>
                <a:latin typeface="+mn-lt"/>
              </a:defRPr>
            </a:pPr>
          </a:p>
        </c:txPr>
        <c:crossAx val="463508131"/>
      </c:catAx>
      <c:valAx>
        <c:axId val="4635081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chemeClr val="lt1"/>
                </a:solidFill>
                <a:latin typeface="+mn-lt"/>
              </a:defRPr>
            </a:pPr>
          </a:p>
        </c:txPr>
        <c:crossAx val="151058423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FB4F14"/>
    </a:solidFill>
  </c:spPr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FF3C00"/>
                </a:solidFill>
                <a:latin typeface="+mn-lt"/>
              </a:defRPr>
            </a:pPr>
            <a:r>
              <a:rPr b="1">
                <a:solidFill>
                  <a:srgbClr val="FF3C00"/>
                </a:solidFill>
                <a:latin typeface="+mn-lt"/>
              </a:rPr>
              <a:t>Cleveland Browns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'Win%'!$A$5</c:f>
            </c:strRef>
          </c:tx>
          <c:cat>
            <c:strRef>
              <c:f>'Win%'!$A$6:$A$22</c:f>
            </c:strRef>
          </c:cat>
          <c:val>
            <c:numRef>
              <c:f>'Win%'!$A$6:$A$22</c:f>
              <c:numCache/>
            </c:numRef>
          </c:val>
        </c:ser>
        <c:axId val="1412669231"/>
        <c:axId val="670500044"/>
      </c:barChart>
      <c:catAx>
        <c:axId val="14126692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FFFFFF"/>
                </a:solidFill>
                <a:latin typeface="+mn-lt"/>
              </a:defRPr>
            </a:pPr>
          </a:p>
        </c:txPr>
        <c:crossAx val="670500044"/>
      </c:catAx>
      <c:valAx>
        <c:axId val="670500044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41266923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311D00"/>
    </a:solidFill>
  </c:spPr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FFB612"/>
                </a:solidFill>
                <a:latin typeface="+mn-lt"/>
              </a:defRPr>
            </a:pPr>
            <a:r>
              <a:rPr b="1">
                <a:solidFill>
                  <a:srgbClr val="FFB612"/>
                </a:solidFill>
                <a:latin typeface="+mn-lt"/>
              </a:rPr>
              <a:t>Pittsburgh Steelers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'Win%'!$F$5</c:f>
            </c:strRef>
          </c:tx>
          <c:spPr>
            <a:solidFill>
              <a:srgbClr val="FFB612"/>
            </a:solidFill>
            <a:ln cmpd="sng">
              <a:solidFill>
                <a:srgbClr val="000000"/>
              </a:solidFill>
            </a:ln>
          </c:spPr>
          <c:cat>
            <c:strRef>
              <c:f>'Win%'!$A$6:$A$22</c:f>
            </c:strRef>
          </c:cat>
          <c:val>
            <c:numRef>
              <c:f>'Win%'!$F$6:$F$22</c:f>
              <c:numCache/>
            </c:numRef>
          </c:val>
        </c:ser>
        <c:axId val="2121565873"/>
        <c:axId val="1220524418"/>
      </c:barChart>
      <c:catAx>
        <c:axId val="21215658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FFFFFF"/>
                </a:solidFill>
                <a:latin typeface="+mn-lt"/>
              </a:defRPr>
            </a:pPr>
          </a:p>
        </c:txPr>
        <c:crossAx val="1220524418"/>
      </c:catAx>
      <c:valAx>
        <c:axId val="12205244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chemeClr val="lt1"/>
                </a:solidFill>
                <a:latin typeface="+mn-lt"/>
              </a:defRPr>
            </a:pPr>
          </a:p>
        </c:txPr>
        <c:crossAx val="212156587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101820"/>
    </a:solidFill>
  </c:spPr>
</c:chartSpace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19050</xdr:colOff>
      <xdr:row>27</xdr:row>
      <xdr:rowOff>9525</xdr:rowOff>
    </xdr:from>
    <xdr:ext cx="3171825" cy="19621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14</xdr:col>
      <xdr:colOff>19050</xdr:colOff>
      <xdr:row>27</xdr:row>
      <xdr:rowOff>9525</xdr:rowOff>
    </xdr:from>
    <xdr:ext cx="3171825" cy="196215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22</xdr:col>
      <xdr:colOff>19050</xdr:colOff>
      <xdr:row>27</xdr:row>
      <xdr:rowOff>9525</xdr:rowOff>
    </xdr:from>
    <xdr:ext cx="3171825" cy="1962150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30</xdr:col>
      <xdr:colOff>19050</xdr:colOff>
      <xdr:row>27</xdr:row>
      <xdr:rowOff>9525</xdr:rowOff>
    </xdr:from>
    <xdr:ext cx="3171825" cy="1962150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8</xdr:col>
      <xdr:colOff>361950</xdr:colOff>
      <xdr:row>58</xdr:row>
      <xdr:rowOff>66675</xdr:rowOff>
    </xdr:from>
    <xdr:ext cx="3171825" cy="1962150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6</xdr:col>
      <xdr:colOff>19050</xdr:colOff>
      <xdr:row>39</xdr:row>
      <xdr:rowOff>9525</xdr:rowOff>
    </xdr:from>
    <xdr:ext cx="3171825" cy="1962150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14</xdr:col>
      <xdr:colOff>19050</xdr:colOff>
      <xdr:row>39</xdr:row>
      <xdr:rowOff>9525</xdr:rowOff>
    </xdr:from>
    <xdr:ext cx="3171825" cy="1962150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22</xdr:col>
      <xdr:colOff>19050</xdr:colOff>
      <xdr:row>39</xdr:row>
      <xdr:rowOff>9525</xdr:rowOff>
    </xdr:from>
    <xdr:ext cx="3171825" cy="1962150"/>
    <xdr:graphicFrame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30</xdr:col>
      <xdr:colOff>19050</xdr:colOff>
      <xdr:row>39</xdr:row>
      <xdr:rowOff>9525</xdr:rowOff>
    </xdr:from>
    <xdr:ext cx="3171825" cy="1962150"/>
    <xdr:graphicFrame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2.0" topLeftCell="D3" activePane="bottomRight" state="frozen"/>
      <selection activeCell="D1" sqref="D1" pane="topRight"/>
      <selection activeCell="A3" sqref="A3" pane="bottomLeft"/>
      <selection activeCell="D3" sqref="D3" pane="bottomRight"/>
    </sheetView>
  </sheetViews>
  <sheetFormatPr customHeight="1" defaultColWidth="12.63" defaultRowHeight="15.75" outlineLevelCol="1"/>
  <cols>
    <col customWidth="1" hidden="1" min="1" max="1" width="8.75"/>
    <col customWidth="1" hidden="1" min="2" max="2" width="6.63"/>
    <col customWidth="1" min="3" max="3" width="19.0"/>
    <col customWidth="1" min="4" max="10" width="7.63"/>
    <col customWidth="1" min="11" max="12" width="5.88"/>
    <col customWidth="1" hidden="1" min="13" max="15" width="7.63"/>
    <col customWidth="1" min="16" max="18" width="7.63"/>
    <col customWidth="1" min="19" max="20" width="7.63" outlineLevel="1"/>
    <col customWidth="1" min="21" max="22" width="8.25" outlineLevel="1"/>
    <col customWidth="1" hidden="1" min="23" max="24" width="8.25" outlineLevel="1"/>
    <col customWidth="1" min="25" max="26" width="8.25" outlineLevel="1"/>
    <col customWidth="1" min="27" max="30" width="7.0" outlineLevel="1"/>
    <col customWidth="1" hidden="1" min="31" max="54" width="8.88"/>
    <col customWidth="1" min="55" max="56" width="8.88"/>
  </cols>
  <sheetData>
    <row r="1" ht="31.5" customHeight="1">
      <c r="A1" s="1" t="s">
        <v>0</v>
      </c>
      <c r="B1" s="1" t="s">
        <v>1</v>
      </c>
      <c r="C1" s="2" t="s">
        <v>2</v>
      </c>
      <c r="D1" s="3" t="s">
        <v>3</v>
      </c>
      <c r="E1" s="4"/>
      <c r="F1" s="5"/>
      <c r="G1" s="3" t="s">
        <v>4</v>
      </c>
      <c r="H1" s="4"/>
      <c r="I1" s="5"/>
      <c r="J1" s="3" t="s">
        <v>5</v>
      </c>
      <c r="K1" s="4"/>
      <c r="L1" s="5"/>
      <c r="M1" s="6"/>
      <c r="N1" s="4"/>
      <c r="O1" s="5"/>
      <c r="P1" s="3" t="s">
        <v>6</v>
      </c>
      <c r="Q1" s="4"/>
      <c r="R1" s="5"/>
      <c r="S1" s="3" t="s">
        <v>3</v>
      </c>
      <c r="T1" s="5"/>
      <c r="U1" s="3" t="s">
        <v>4</v>
      </c>
      <c r="V1" s="5"/>
      <c r="W1" s="6" t="s">
        <v>7</v>
      </c>
      <c r="X1" s="5"/>
      <c r="Y1" s="3" t="s">
        <v>5</v>
      </c>
      <c r="Z1" s="5"/>
      <c r="AA1" s="3" t="s">
        <v>8</v>
      </c>
      <c r="AB1" s="5"/>
      <c r="AC1" s="3" t="s">
        <v>6</v>
      </c>
      <c r="AD1" s="5"/>
      <c r="AE1" s="7" t="s">
        <v>9</v>
      </c>
      <c r="AF1" s="7" t="s">
        <v>10</v>
      </c>
      <c r="AG1" s="7" t="s">
        <v>9</v>
      </c>
      <c r="AH1" s="8" t="s">
        <v>10</v>
      </c>
      <c r="AI1" s="7" t="s">
        <v>9</v>
      </c>
      <c r="AJ1" s="7" t="s">
        <v>10</v>
      </c>
      <c r="AK1" s="7" t="s">
        <v>9</v>
      </c>
      <c r="AL1" s="8" t="s">
        <v>10</v>
      </c>
      <c r="AM1" s="7" t="s">
        <v>9</v>
      </c>
      <c r="AN1" s="7" t="s">
        <v>10</v>
      </c>
      <c r="AO1" s="7" t="s">
        <v>9</v>
      </c>
      <c r="AP1" s="8" t="s">
        <v>10</v>
      </c>
      <c r="AQ1" s="7" t="s">
        <v>9</v>
      </c>
      <c r="AR1" s="7" t="s">
        <v>10</v>
      </c>
      <c r="AS1" s="7" t="s">
        <v>9</v>
      </c>
      <c r="AT1" s="8" t="s">
        <v>10</v>
      </c>
      <c r="AU1" s="7" t="s">
        <v>9</v>
      </c>
      <c r="AV1" s="7" t="s">
        <v>10</v>
      </c>
      <c r="AW1" s="7" t="s">
        <v>9</v>
      </c>
      <c r="AX1" s="8" t="s">
        <v>10</v>
      </c>
      <c r="AY1" s="7" t="s">
        <v>9</v>
      </c>
      <c r="AZ1" s="7" t="s">
        <v>10</v>
      </c>
      <c r="BA1" s="7" t="s">
        <v>9</v>
      </c>
      <c r="BB1" s="8" t="s">
        <v>10</v>
      </c>
      <c r="BC1" s="9"/>
      <c r="BD1" s="9"/>
    </row>
    <row r="2" ht="18.0" customHeight="1">
      <c r="A2" s="9"/>
      <c r="B2" s="9"/>
      <c r="C2" s="10"/>
      <c r="D2" s="11" t="s">
        <v>11</v>
      </c>
      <c r="E2" s="11" t="s">
        <v>12</v>
      </c>
      <c r="F2" s="11" t="s">
        <v>13</v>
      </c>
      <c r="G2" s="11" t="s">
        <v>11</v>
      </c>
      <c r="H2" s="11" t="s">
        <v>12</v>
      </c>
      <c r="I2" s="11" t="s">
        <v>13</v>
      </c>
      <c r="J2" s="11" t="s">
        <v>11</v>
      </c>
      <c r="K2" s="11" t="s">
        <v>12</v>
      </c>
      <c r="L2" s="11" t="s">
        <v>13</v>
      </c>
      <c r="M2" s="11"/>
      <c r="N2" s="11"/>
      <c r="O2" s="11"/>
      <c r="P2" s="11" t="s">
        <v>11</v>
      </c>
      <c r="Q2" s="11" t="s">
        <v>12</v>
      </c>
      <c r="R2" s="11" t="s">
        <v>13</v>
      </c>
      <c r="S2" s="12" t="s">
        <v>12</v>
      </c>
      <c r="T2" s="13" t="s">
        <v>13</v>
      </c>
      <c r="U2" s="12" t="s">
        <v>12</v>
      </c>
      <c r="V2" s="13" t="s">
        <v>13</v>
      </c>
      <c r="W2" s="12" t="s">
        <v>12</v>
      </c>
      <c r="X2" s="13" t="s">
        <v>13</v>
      </c>
      <c r="Y2" s="12" t="s">
        <v>12</v>
      </c>
      <c r="Z2" s="13" t="s">
        <v>13</v>
      </c>
      <c r="AA2" s="12" t="s">
        <v>12</v>
      </c>
      <c r="AB2" s="13" t="s">
        <v>13</v>
      </c>
      <c r="AC2" s="14" t="s">
        <v>12</v>
      </c>
      <c r="AD2" s="15" t="s">
        <v>13</v>
      </c>
      <c r="AE2" s="7"/>
      <c r="AF2" s="7"/>
      <c r="AG2" s="7"/>
      <c r="AH2" s="8"/>
      <c r="AI2" s="7"/>
      <c r="AJ2" s="7"/>
      <c r="AK2" s="7"/>
      <c r="AL2" s="8"/>
      <c r="AM2" s="7"/>
      <c r="AN2" s="7"/>
      <c r="AO2" s="7"/>
      <c r="AP2" s="8"/>
      <c r="AQ2" s="7"/>
      <c r="AR2" s="7"/>
      <c r="AS2" s="7"/>
      <c r="AT2" s="8"/>
      <c r="AU2" s="7"/>
      <c r="AV2" s="7"/>
      <c r="AW2" s="7"/>
      <c r="AX2" s="8"/>
      <c r="AY2" s="7"/>
      <c r="AZ2" s="7"/>
      <c r="BA2" s="7"/>
      <c r="BB2" s="8"/>
      <c r="BC2" s="9"/>
      <c r="BD2" s="9"/>
    </row>
    <row r="3">
      <c r="A3" s="16" t="s">
        <v>14</v>
      </c>
      <c r="B3" s="17" t="s">
        <v>15</v>
      </c>
      <c r="C3" s="18" t="s">
        <v>16</v>
      </c>
      <c r="D3" s="19">
        <v>7.5</v>
      </c>
      <c r="E3" s="20">
        <v>110.0</v>
      </c>
      <c r="F3" s="20">
        <v>-130.0</v>
      </c>
      <c r="G3" s="19">
        <v>7.0</v>
      </c>
      <c r="H3" s="20">
        <v>-115.0</v>
      </c>
      <c r="I3" s="20">
        <v>-105.0</v>
      </c>
      <c r="J3" s="19">
        <v>7.5</v>
      </c>
      <c r="K3" s="21">
        <v>110.0</v>
      </c>
      <c r="L3" s="22">
        <v>-130.0</v>
      </c>
      <c r="M3" s="19"/>
      <c r="N3" s="20"/>
      <c r="O3" s="20"/>
      <c r="P3" s="19">
        <v>8.5</v>
      </c>
      <c r="Q3" s="20">
        <v>-110.0</v>
      </c>
      <c r="R3" s="20">
        <v>-110.0</v>
      </c>
      <c r="S3" s="23">
        <f t="shared" ref="S3:S34" si="1">AF3-AE3</f>
        <v>0.00380952381</v>
      </c>
      <c r="T3" s="24">
        <f t="shared" ref="T3:T34" si="2">AH3-AG3</f>
        <v>-0.0452173913</v>
      </c>
      <c r="U3" s="25">
        <f t="shared" ref="U3:U34" si="3">AJ3-AI3</f>
        <v>0.08050089445</v>
      </c>
      <c r="V3" s="24">
        <f t="shared" ref="V3:V34" si="4">AL3-AK3</f>
        <v>-0.1275797373</v>
      </c>
      <c r="W3" s="26" t="str">
        <f t="shared" ref="W3:W34" si="5">AN3-AM3</f>
        <v>#DIV/0!</v>
      </c>
      <c r="X3" s="26" t="str">
        <f t="shared" ref="X3:X34" si="6">AP3-AO3</f>
        <v>#DIV/0!</v>
      </c>
      <c r="Y3" s="25">
        <f t="shared" ref="Y3:Y34" si="7">AR3-AQ3</f>
        <v>0.00380952381</v>
      </c>
      <c r="Z3" s="24">
        <f t="shared" ref="Z3:Z34" si="8">AT3-AS3</f>
        <v>-0.0452173913</v>
      </c>
      <c r="AA3" s="27">
        <f t="shared" ref="AA3:AA34" si="9">MAX(S3,U3,Y3)</f>
        <v>0.08050089445</v>
      </c>
      <c r="AB3" s="28">
        <f t="shared" ref="AB3:AB34" si="10">AVERAGE(T3,V3,Z3)</f>
        <v>-0.07267150665</v>
      </c>
      <c r="AC3" s="27">
        <f t="shared" ref="AC3:AC34" si="11">AZ3-AY3</f>
        <v>-0.2738095238</v>
      </c>
      <c r="AD3" s="28">
        <f t="shared" ref="AD3:AD34" si="12">BB3-BA3</f>
        <v>0.2261904762</v>
      </c>
      <c r="AE3" s="27">
        <f t="shared" ref="AE3:AE34" si="13">IF(E3&lt;0,((-E3/(-E3+100))),100/(E3+100))</f>
        <v>0.4761904762</v>
      </c>
      <c r="AF3" s="27">
        <f>SUMIF('Win%'!$A$5:$A$21,"&gt;"&amp;$D3,'Win%'!$AD$5:$AD$21)/(SUMIF('Win%'!$A$5:$A$21,"&gt;"&amp;$D3,'Win%'!$AD$5:$AD$21)+SUMIF('Win%'!$A$5:$A$21,"&lt;"&amp;$D3,'Win%'!$AD$5:$AD$21))</f>
        <v>0.48</v>
      </c>
      <c r="AG3" s="27">
        <f t="shared" ref="AG3:AG34" si="14">IF(F3&lt;0,((-F3/(-F3+100))),100/(F3+100))</f>
        <v>0.5652173913</v>
      </c>
      <c r="AH3" s="28">
        <f>SUMIF('Win%'!$A$5:$A$21,"&lt;"&amp;$D3,'Win%'!$AD$5:$AD$21)/(SUMIF('Win%'!$A$5:$A$21,"&gt;"&amp;$D3,'Win%'!$AD$5:$AD$21)+SUMIF('Win%'!$A$5:$A$21,"&lt;"&amp;$D3,'Win%'!$AD$5:$AD$21))</f>
        <v>0.52</v>
      </c>
      <c r="AI3" s="27">
        <f t="shared" ref="AI3:AI34" si="15">IF(H3&lt;0,((-H3/(-H3+100))),100/(H3+100))</f>
        <v>0.5348837209</v>
      </c>
      <c r="AJ3" s="27">
        <f>SUMIF('Win%'!$A$5:$A$21,"&gt;"&amp;$G3,'Win%'!$AD$5:$AD$21)/(SUMIF('Win%'!$A$5:$A$21,"&gt;"&amp;$G3,'Win%'!$AD$5:$AD$21)+SUMIF('Win%'!$A$5:$A$21,"&lt;"&amp;$G3,'Win%'!$AD$5:$AD$21))</f>
        <v>0.6153846154</v>
      </c>
      <c r="AK3" s="27">
        <f t="shared" ref="AK3:AK34" si="16">IF(I3&lt;0,((-I3/(-I3+100))),100/(I3+100))</f>
        <v>0.512195122</v>
      </c>
      <c r="AL3" s="28">
        <f>SUMIF('Win%'!$A$5:$A$21,"&lt;"&amp;$G3,'Win%'!$AD$5:$AD$21)/(SUMIF('Win%'!$A$5:$A$21,"&gt;"&amp;$G3,'Win%'!$AD$5:$AD$21)+SUMIF('Win%'!$A$5:$A$21,"&lt;"&amp;$G3,'Win%'!$AD$5:$AD$21))</f>
        <v>0.3846153846</v>
      </c>
      <c r="AM3" s="27" t="str">
        <f t="shared" ref="AM3:AM34" si="17">IF(#REF!&lt;0,((-#REF!/(-#REF!+100))),100/(#REF!+100))</f>
        <v>#REF!</v>
      </c>
      <c r="AN3" s="27" t="str">
        <f>SUMIF('Win%'!$A$5:$A$21,"&gt;"&amp;#REF!,'Win%'!$AD$5:$AD$21)/(SUMIF('Win%'!$A$5:$A$21,"&gt;"&amp;#REF!,'Win%'!$AD$5:$AD$21)+SUMIF('Win%'!$A$5:$A$21,"&lt;"&amp;#REF!,'Win%'!$AD$5:$AD$21))</f>
        <v>#DIV/0!</v>
      </c>
      <c r="AO3" s="27" t="str">
        <f t="shared" ref="AO3:AO34" si="18">IF(#REF!&lt;0,((-#REF!/(-#REF!+100))),100/(#REF!+100))</f>
        <v>#REF!</v>
      </c>
      <c r="AP3" s="28" t="str">
        <f>SUMIF('Win%'!$A$5:$A$21,"&lt;"&amp;#REF!,'Win%'!$AD$5:$AD$21)/(SUMIF('Win%'!$A$5:$A$21,"&gt;"&amp;#REF!,'Win%'!$AD$5:$AD$21)+SUMIF('Win%'!$A$5:$A$21,"&lt;"&amp;#REF!,'Win%'!$AD$5:$AD$21))</f>
        <v>#DIV/0!</v>
      </c>
      <c r="AQ3" s="27">
        <f t="shared" ref="AQ3:AQ34" si="19">IF(K3&lt;0,((-K3/(-K3+100))),100/(K3+100))</f>
        <v>0.4761904762</v>
      </c>
      <c r="AR3" s="27">
        <f>SUMIF('Win%'!$A$5:$A$21,"&gt;"&amp;$J3,'Win%'!$AD$5:$AD$21)/(SUMIF('Win%'!$A$5:$A$21,"&gt;"&amp;$J3,'Win%'!$AD$5:$AD$21)+SUMIF('Win%'!$A$5:$A$21,"&lt;"&amp;$J3,'Win%'!$AD$5:$AD$21))</f>
        <v>0.48</v>
      </c>
      <c r="AS3" s="27">
        <f t="shared" ref="AS3:AS34" si="20">IF(L3&lt;0,((-L3/(-L3+100))),100/(L3+100))</f>
        <v>0.5652173913</v>
      </c>
      <c r="AT3" s="28">
        <f>SUMIF('Win%'!$A$5:$A$21,"&lt;"&amp;$J3,'Win%'!$AD$5:$AD$21)/(SUMIF('Win%'!$A$5:$A$21,"&gt;"&amp;$J3,'Win%'!$AD$5:$AD$21)+SUMIF('Win%'!$A$5:$A$21,"&lt;"&amp;$J3,'Win%'!$AD$5:$AD$21))</f>
        <v>0.52</v>
      </c>
      <c r="AU3" s="27">
        <f t="shared" ref="AU3:AU34" si="21">IF(N3&lt;0,((-N3/(-N3+100))),100/(N3+100))</f>
        <v>1</v>
      </c>
      <c r="AV3" s="27" t="str">
        <f>SUMIF('Win%'!$A$5:$A$21,"&gt;"&amp;$M3,'Win%'!$AD$5:$AD$21)/(SUMIF('Win%'!$A$5:$A$21,"&gt;"&amp;$M3,'Win%'!$AD$5:$AD$21)+SUMIF('Win%'!$A$5:$A$21,"&lt;"&amp;$M3,'Win%'!$AD$5:$AD$21))</f>
        <v>#DIV/0!</v>
      </c>
      <c r="AW3" s="27">
        <f t="shared" ref="AW3:AW34" si="22">IF(O3&lt;0,((-O3/(-O3+100))),100/(O3+100))</f>
        <v>1</v>
      </c>
      <c r="AX3" s="28" t="str">
        <f>SUMIF('Win%'!$A$5:$A$21,"&lt;"&amp;$M3,'Win%'!$AD$5:$AD$21)/(SUMIF('Win%'!$A$5:$A$21,"&gt;"&amp;$M3,'Win%'!$AD$5:$AD$21)+SUMIF('Win%'!$A$5:$A$21,"&lt;"&amp;$M3,'Win%'!$AD$5:$AD$21))</f>
        <v>#DIV/0!</v>
      </c>
      <c r="AY3" s="27">
        <f t="shared" ref="AY3:AY34" si="23">IF(Q3&lt;0,((-Q3/(-Q3+100))),100/(Q3+100))</f>
        <v>0.5238095238</v>
      </c>
      <c r="AZ3" s="27">
        <f>SUMIF('Win%'!$A$5:$A$21,"&gt;"&amp;$P3,'Win%'!$AD$5:$AD$21)/(SUMIF('Win%'!$A$5:$A$21,"&gt;"&amp;$P3,'Win%'!$AD$5:$AD$21)+SUMIF('Win%'!$A$5:$A$21,"&lt;"&amp;$P3,'Win%'!$AD$5:$AD$21))</f>
        <v>0.25</v>
      </c>
      <c r="BA3" s="27">
        <f t="shared" ref="BA3:BA34" si="24">IF(R3&lt;0,((-R3/(-R3+100))),100/(R3+100))</f>
        <v>0.5238095238</v>
      </c>
      <c r="BB3" s="28">
        <f>SUMIF('Win%'!$A$5:$A$21,"&lt;"&amp;$P3,'Win%'!$AD$5:$AD$21)/(SUMIF('Win%'!$A$5:$A$21,"&gt;"&amp;$P3,'Win%'!$AD$5:$AD$21)+SUMIF('Win%'!$A$5:$A$21,"&lt;"&amp;$P3,'Win%'!$AD$5:$AD$21))</f>
        <v>0.75</v>
      </c>
      <c r="BD3" s="29"/>
    </row>
    <row r="4">
      <c r="A4" s="30" t="s">
        <v>17</v>
      </c>
      <c r="B4" s="31" t="s">
        <v>18</v>
      </c>
      <c r="C4" s="32" t="s">
        <v>19</v>
      </c>
      <c r="D4" s="19">
        <v>7.5</v>
      </c>
      <c r="E4" s="33">
        <v>-120.0</v>
      </c>
      <c r="F4" s="33">
        <v>100.0</v>
      </c>
      <c r="G4" s="19">
        <v>7.5</v>
      </c>
      <c r="H4" s="33">
        <v>-140.0</v>
      </c>
      <c r="I4" s="33">
        <v>115.0</v>
      </c>
      <c r="J4" s="19">
        <v>7.5</v>
      </c>
      <c r="K4" s="33">
        <v>-125.0</v>
      </c>
      <c r="L4" s="33">
        <v>105.0</v>
      </c>
      <c r="M4" s="19"/>
      <c r="N4" s="33"/>
      <c r="O4" s="33"/>
      <c r="P4" s="19">
        <v>4.5</v>
      </c>
      <c r="Q4" s="33">
        <v>-120.0</v>
      </c>
      <c r="R4" s="33">
        <v>100.0</v>
      </c>
      <c r="S4" s="34">
        <f t="shared" si="1"/>
        <v>0.0101010101</v>
      </c>
      <c r="T4" s="24">
        <f t="shared" si="2"/>
        <v>-0.05555555556</v>
      </c>
      <c r="U4" s="25">
        <f t="shared" si="3"/>
        <v>-0.02777777778</v>
      </c>
      <c r="V4" s="24">
        <f t="shared" si="4"/>
        <v>-0.02067183463</v>
      </c>
      <c r="W4" s="26" t="str">
        <f t="shared" si="5"/>
        <v>#DIV/0!</v>
      </c>
      <c r="X4" s="26" t="str">
        <f t="shared" si="6"/>
        <v>#DIV/0!</v>
      </c>
      <c r="Y4" s="25">
        <f t="shared" si="7"/>
        <v>0</v>
      </c>
      <c r="Z4" s="24">
        <f t="shared" si="8"/>
        <v>-0.0433604336</v>
      </c>
      <c r="AA4" s="27">
        <f t="shared" si="9"/>
        <v>0.0101010101</v>
      </c>
      <c r="AB4" s="28">
        <f t="shared" si="10"/>
        <v>-0.03986260793</v>
      </c>
      <c r="AC4" s="27">
        <f t="shared" si="11"/>
        <v>0.4343434343</v>
      </c>
      <c r="AD4" s="28">
        <f t="shared" si="12"/>
        <v>-0.4797979798</v>
      </c>
      <c r="AE4" s="27">
        <f t="shared" si="13"/>
        <v>0.5454545455</v>
      </c>
      <c r="AF4" s="27">
        <f>SUMIF('Win%'!$A$5:$A$21,"&gt;"&amp;$D4,'Win%'!$Z$5:$Z$21)/(SUMIF('Win%'!$A$5:$A$21,"&gt;"&amp;$D4,'Win%'!$Z$5:$Z$21)+SUMIF('Win%'!$A$5:$A$21,"&lt;"&amp;$D4,'Win%'!$Z$5:$Z$21))</f>
        <v>0.5555555556</v>
      </c>
      <c r="AG4" s="27">
        <f t="shared" si="14"/>
        <v>0.5</v>
      </c>
      <c r="AH4" s="27">
        <f>SUMIF('Win%'!$A$5:$A$21,"&lt;"&amp;$D4,'Win%'!$Z$5:$Z$21)/(SUMIF('Win%'!$A$5:$A$21,"&gt;"&amp;$D4,'Win%'!$Z$5:$Z$21)+SUMIF('Win%'!$A$5:$A$21,"&lt;"&amp;$D4,'Win%'!$Z$5:$Z$21))</f>
        <v>0.4444444444</v>
      </c>
      <c r="AI4" s="27">
        <f t="shared" si="15"/>
        <v>0.5833333333</v>
      </c>
      <c r="AJ4" s="27">
        <f>SUMIF('Win%'!$A$5:$A$21,"&gt;"&amp;$G4,'Win%'!$Z$5:$Z$21)/(SUMIF('Win%'!$A$5:$A$21,"&gt;"&amp;$G4,'Win%'!$Z$5:$Z$21)+SUMIF('Win%'!$A$5:$A$21,"&lt;"&amp;$G4,'Win%'!$Z$5:$Z$21))</f>
        <v>0.5555555556</v>
      </c>
      <c r="AK4" s="27">
        <f t="shared" si="16"/>
        <v>0.4651162791</v>
      </c>
      <c r="AL4" s="27">
        <f>SUMIF('Win%'!$A$5:$A$21,"&lt;"&amp;$G4,'Win%'!$Z$5:$Z$21)/(SUMIF('Win%'!$A$5:$A$21,"&gt;"&amp;$G4,'Win%'!$Z$5:$Z$21)+SUMIF('Win%'!$A$5:$A$21,"&lt;"&amp;$G4,'Win%'!$Z$5:$Z$21))</f>
        <v>0.4444444444</v>
      </c>
      <c r="AM4" s="27" t="str">
        <f t="shared" si="17"/>
        <v>#REF!</v>
      </c>
      <c r="AN4" s="27" t="str">
        <f>SUMIF('Win%'!$A$5:$A$21,"&gt;"&amp;#REF!,'Win%'!$Z$5:$Z$21)/(SUMIF('Win%'!$A$5:$A$21,"&gt;"&amp;#REF!,'Win%'!$Z$5:$Z$21)+SUMIF('Win%'!$A$5:$A$21,"&lt;"&amp;#REF!,'Win%'!$Z$5:$Z$21))</f>
        <v>#DIV/0!</v>
      </c>
      <c r="AO4" s="27" t="str">
        <f t="shared" si="18"/>
        <v>#REF!</v>
      </c>
      <c r="AP4" s="28" t="str">
        <f t="shared" ref="AP4:AP6" si="25">1-AN4</f>
        <v>#DIV/0!</v>
      </c>
      <c r="AQ4" s="27">
        <f t="shared" si="19"/>
        <v>0.5555555556</v>
      </c>
      <c r="AR4" s="27">
        <f>SUMIF('Win%'!$A$5:$A$21,"&gt;"&amp;$J4,'Win%'!$Z$5:$Z$21)/(SUMIF('Win%'!$A$5:$A$21,"&gt;"&amp;$J4,'Win%'!$Z$5:$Z$21)+SUMIF('Win%'!$A$5:$A$21,"&lt;"&amp;$J4,'Win%'!$Z$5:$Z$21))</f>
        <v>0.5555555556</v>
      </c>
      <c r="AS4" s="27">
        <f t="shared" si="20"/>
        <v>0.487804878</v>
      </c>
      <c r="AT4" s="28">
        <f t="shared" ref="AT4:AT6" si="26">1-AR4</f>
        <v>0.4444444444</v>
      </c>
      <c r="AU4" s="27">
        <f t="shared" si="21"/>
        <v>1</v>
      </c>
      <c r="AV4" s="27" t="str">
        <f>SUMIF('Win%'!$A$5:$A$21,"&gt;"&amp;$M4,'Win%'!$Z$5:$Z$21)/(SUMIF('Win%'!$A$5:$A$21,"&gt;"&amp;$M4,'Win%'!$Z$5:$Z$21)+SUMIF('Win%'!$A$5:$A$21,"&lt;"&amp;$M4,'Win%'!$Z$5:$Z$21))</f>
        <v>#DIV/0!</v>
      </c>
      <c r="AW4" s="27">
        <f t="shared" si="22"/>
        <v>1</v>
      </c>
      <c r="AX4" s="28" t="str">
        <f t="shared" ref="AX4:AX6" si="27">1-AV4</f>
        <v>#DIV/0!</v>
      </c>
      <c r="AY4" s="27">
        <f t="shared" si="23"/>
        <v>0.5454545455</v>
      </c>
      <c r="AZ4" s="27">
        <f>SUMIF('Win%'!$A$5:$A$21,"&gt;"&amp;$P4,'Win%'!$Z$5:$Z$21)/(SUMIF('Win%'!$A$5:$A$21,"&gt;"&amp;$P4,'Win%'!$Z$5:$Z$21)+SUMIF('Win%'!$A$5:$A$21,"&lt;"&amp;$P4,'Win%'!$Z$5:$Z$21))</f>
        <v>0.9797979798</v>
      </c>
      <c r="BA4" s="27">
        <f t="shared" si="24"/>
        <v>0.5</v>
      </c>
      <c r="BB4" s="28">
        <f t="shared" ref="BB4:BB6" si="28">1-AZ4</f>
        <v>0.0202020202</v>
      </c>
      <c r="BD4" s="29"/>
    </row>
    <row r="5">
      <c r="A5" s="35" t="s">
        <v>20</v>
      </c>
      <c r="B5" s="36" t="s">
        <v>21</v>
      </c>
      <c r="C5" s="18" t="s">
        <v>22</v>
      </c>
      <c r="D5" s="19">
        <v>10.5</v>
      </c>
      <c r="E5" s="20">
        <v>-115.0</v>
      </c>
      <c r="F5" s="20">
        <v>-105.0</v>
      </c>
      <c r="G5" s="19">
        <v>10.5</v>
      </c>
      <c r="H5" s="20">
        <v>-125.0</v>
      </c>
      <c r="I5" s="20">
        <v>105.0</v>
      </c>
      <c r="J5" s="19">
        <v>10.5</v>
      </c>
      <c r="K5" s="20">
        <v>-115.0</v>
      </c>
      <c r="L5" s="20">
        <v>-105.0</v>
      </c>
      <c r="M5" s="19"/>
      <c r="N5" s="20"/>
      <c r="O5" s="20"/>
      <c r="P5" s="19">
        <v>10.5</v>
      </c>
      <c r="Q5" s="20">
        <v>100.0</v>
      </c>
      <c r="R5" s="20">
        <v>-120.0</v>
      </c>
      <c r="S5" s="23">
        <f t="shared" si="1"/>
        <v>-0.09488372093</v>
      </c>
      <c r="T5" s="24">
        <f t="shared" si="2"/>
        <v>0.04780487805</v>
      </c>
      <c r="U5" s="25">
        <f t="shared" si="3"/>
        <v>-0.1155555556</v>
      </c>
      <c r="V5" s="24">
        <f t="shared" si="4"/>
        <v>0.07219512195</v>
      </c>
      <c r="W5" s="26" t="str">
        <f t="shared" si="5"/>
        <v>#DIV/0!</v>
      </c>
      <c r="X5" s="26" t="str">
        <f t="shared" si="6"/>
        <v>#DIV/0!</v>
      </c>
      <c r="Y5" s="25">
        <f t="shared" si="7"/>
        <v>-0.09488372093</v>
      </c>
      <c r="Z5" s="24">
        <f t="shared" si="8"/>
        <v>0.04780487805</v>
      </c>
      <c r="AA5" s="27">
        <f t="shared" si="9"/>
        <v>-0.09488372093</v>
      </c>
      <c r="AB5" s="28">
        <f t="shared" si="10"/>
        <v>0.05593495935</v>
      </c>
      <c r="AC5" s="27">
        <f t="shared" si="11"/>
        <v>-0.06</v>
      </c>
      <c r="AD5" s="28">
        <f t="shared" si="12"/>
        <v>0.01454545455</v>
      </c>
      <c r="AE5" s="27">
        <f t="shared" si="13"/>
        <v>0.5348837209</v>
      </c>
      <c r="AF5" s="27">
        <f>SUMIF('Win%'!$A$5:$A$21,"&gt;"&amp;$D5,'Win%'!$F$5:$F$21)/(SUMIF('Win%'!$A$5:$A$21,"&gt;"&amp;$D5,'Win%'!$F$5:$F$21)+SUMIF('Win%'!$A$5:$A$21,"&lt;"&amp;$D5,'Win%'!$F$5:$F$21))</f>
        <v>0.44</v>
      </c>
      <c r="AG5" s="27">
        <f t="shared" si="14"/>
        <v>0.512195122</v>
      </c>
      <c r="AH5" s="27">
        <f>SUMIF('Win%'!$A$5:$A$21,"&lt;"&amp;$D5,'Win%'!$F$5:$F$21)/(SUMIF('Win%'!$A$5:$A$21,"&gt;"&amp;$D5,'Win%'!$F$5:$F$21)+SUMIF('Win%'!$A$5:$A$21,"&lt;"&amp;$D5,'Win%'!$F$5:$F$21))</f>
        <v>0.56</v>
      </c>
      <c r="AI5" s="27">
        <f t="shared" si="15"/>
        <v>0.5555555556</v>
      </c>
      <c r="AJ5" s="27">
        <f>SUMIF('Win%'!$A$5:$A$21,"&gt;"&amp;$G5,'Win%'!$F$5:$F$21)/(SUMIF('Win%'!$A$5:$A$21,"&gt;"&amp;$G5,'Win%'!$F$5:$F$21)+SUMIF('Win%'!$A$5:$A$21,"&lt;"&amp;$G5,'Win%'!$F$5:$F$21))</f>
        <v>0.44</v>
      </c>
      <c r="AK5" s="27">
        <f t="shared" si="16"/>
        <v>0.487804878</v>
      </c>
      <c r="AL5" s="27">
        <f>SUMIF('Win%'!$A$5:$A$21,"&lt;"&amp;$G5,'Win%'!$F$5:$F$21)/(SUMIF('Win%'!$A$5:$A$21,"&gt;"&amp;$G5,'Win%'!$F$5:$F$21)+SUMIF('Win%'!$A$5:$A$21,"&lt;"&amp;$G5,'Win%'!$F$5:$F$21))</f>
        <v>0.56</v>
      </c>
      <c r="AM5" s="27" t="str">
        <f t="shared" si="17"/>
        <v>#REF!</v>
      </c>
      <c r="AN5" s="27" t="str">
        <f>SUMIF('Win%'!$A$5:$A$21,"&gt;"&amp;#REF!,'Win%'!$F$5:$F$21)/(SUMIF('Win%'!$A$5:$A$21,"&gt;"&amp;#REF!,'Win%'!$F$5:$F$21)+SUMIF('Win%'!$A$5:$A$21,"&lt;"&amp;#REF!,'Win%'!$F$5:$F$21))</f>
        <v>#DIV/0!</v>
      </c>
      <c r="AO5" s="27" t="str">
        <f t="shared" si="18"/>
        <v>#REF!</v>
      </c>
      <c r="AP5" s="28" t="str">
        <f t="shared" si="25"/>
        <v>#DIV/0!</v>
      </c>
      <c r="AQ5" s="27">
        <f t="shared" si="19"/>
        <v>0.5348837209</v>
      </c>
      <c r="AR5" s="27">
        <f>SUMIF('Win%'!$A$5:$A$21,"&gt;"&amp;$J5,'Win%'!$F$5:$F$21)/(SUMIF('Win%'!$A$5:$A$21,"&gt;"&amp;$J5,'Win%'!$F$5:$F$21)+SUMIF('Win%'!$A$5:$A$21,"&lt;"&amp;$J5,'Win%'!$F$5:$F$21))</f>
        <v>0.44</v>
      </c>
      <c r="AS5" s="27">
        <f t="shared" si="20"/>
        <v>0.512195122</v>
      </c>
      <c r="AT5" s="28">
        <f t="shared" si="26"/>
        <v>0.56</v>
      </c>
      <c r="AU5" s="27">
        <f t="shared" si="21"/>
        <v>1</v>
      </c>
      <c r="AV5" s="27" t="str">
        <f>SUMIF('Win%'!$A$5:$A$21,"&gt;"&amp;$M5,'Win%'!$F$5:$F$21)/(SUMIF('Win%'!$A$5:$A$21,"&gt;"&amp;$M5,'Win%'!$F$5:$F$21)+SUMIF('Win%'!$A$5:$A$21,"&lt;"&amp;$M5,'Win%'!$F$5:$F$21))</f>
        <v>#DIV/0!</v>
      </c>
      <c r="AW5" s="27">
        <f t="shared" si="22"/>
        <v>1</v>
      </c>
      <c r="AX5" s="28" t="str">
        <f t="shared" si="27"/>
        <v>#DIV/0!</v>
      </c>
      <c r="AY5" s="27">
        <f t="shared" si="23"/>
        <v>0.5</v>
      </c>
      <c r="AZ5" s="27">
        <f>SUMIF('Win%'!$A$5:$A$21,"&gt;"&amp;$P5,'Win%'!$F$5:$F$21)/(SUMIF('Win%'!$A$5:$A$21,"&gt;"&amp;$P5,'Win%'!$F$5:$F$21)+SUMIF('Win%'!$A$5:$A$21,"&lt;"&amp;$P5,'Win%'!$F$5:$F$21))</f>
        <v>0.44</v>
      </c>
      <c r="BA5" s="27">
        <f t="shared" si="24"/>
        <v>0.5454545455</v>
      </c>
      <c r="BB5" s="28">
        <f t="shared" si="28"/>
        <v>0.56</v>
      </c>
      <c r="BD5" s="29"/>
    </row>
    <row r="6">
      <c r="A6" s="37" t="s">
        <v>23</v>
      </c>
      <c r="B6" s="38" t="s">
        <v>24</v>
      </c>
      <c r="C6" s="32" t="s">
        <v>25</v>
      </c>
      <c r="D6" s="19">
        <v>13.5</v>
      </c>
      <c r="E6" s="33">
        <v>-105.0</v>
      </c>
      <c r="F6" s="33">
        <v>-115.0</v>
      </c>
      <c r="G6" s="19">
        <v>13.5</v>
      </c>
      <c r="H6" s="33">
        <v>-110.0</v>
      </c>
      <c r="I6" s="33">
        <v>-110.0</v>
      </c>
      <c r="J6" s="19">
        <v>13.5</v>
      </c>
      <c r="K6" s="33">
        <v>-105.0</v>
      </c>
      <c r="L6" s="33">
        <v>-115.0</v>
      </c>
      <c r="M6" s="19"/>
      <c r="N6" s="33"/>
      <c r="O6" s="33"/>
      <c r="P6" s="19">
        <v>11.5</v>
      </c>
      <c r="Q6" s="33">
        <v>-135.0</v>
      </c>
      <c r="R6" s="33">
        <v>115.0</v>
      </c>
      <c r="S6" s="34">
        <f t="shared" si="1"/>
        <v>0.2105771553</v>
      </c>
      <c r="T6" s="24">
        <f t="shared" si="2"/>
        <v>-0.2576559982</v>
      </c>
      <c r="U6" s="25">
        <f t="shared" si="3"/>
        <v>0.1989627534</v>
      </c>
      <c r="V6" s="24">
        <f t="shared" si="4"/>
        <v>-0.246581801</v>
      </c>
      <c r="W6" s="26" t="str">
        <f t="shared" si="5"/>
        <v>#DIV/0!</v>
      </c>
      <c r="X6" s="26" t="str">
        <f t="shared" si="6"/>
        <v>#DIV/0!</v>
      </c>
      <c r="Y6" s="25">
        <f t="shared" si="7"/>
        <v>0.2105771553</v>
      </c>
      <c r="Z6" s="24">
        <f t="shared" si="8"/>
        <v>-0.2576559982</v>
      </c>
      <c r="AA6" s="27">
        <f t="shared" si="9"/>
        <v>0.2105771553</v>
      </c>
      <c r="AB6" s="28">
        <f t="shared" si="10"/>
        <v>-0.2539645991</v>
      </c>
      <c r="AC6" s="27">
        <f t="shared" si="11"/>
        <v>0.4057299347</v>
      </c>
      <c r="AD6" s="28">
        <f t="shared" si="12"/>
        <v>-0.4453142989</v>
      </c>
      <c r="AE6" s="27">
        <f t="shared" si="13"/>
        <v>0.512195122</v>
      </c>
      <c r="AF6" s="27">
        <f>SUMIF('Win%'!$A$5:$A$21,"&gt;"&amp;D6,'Win%'!$B$5:$B$21)/(SUMIF('Win%'!$A$5:$A$21,"&gt;"&amp;D6,'Win%'!$B$5:$B$21)+SUMIF('Win%'!$A$5:$A$21,"&lt;"&amp;D6,'Win%'!$B$5:$B$21))</f>
        <v>0.7227722772</v>
      </c>
      <c r="AG6" s="27">
        <f t="shared" si="14"/>
        <v>0.5348837209</v>
      </c>
      <c r="AH6" s="27">
        <f>SUMIF('Win%'!$A$5:$A$21,"&lt;"&amp;D6,'Win%'!$B$5:$B$21)/(SUMIF('Win%'!$A$5:$A$21,"&gt;"&amp;D6,'Win%'!$B$5:$B$21)+SUMIF('Win%'!$A$5:$A$21,"&lt;"&amp;D6,'Win%'!$B$5:$B$21))</f>
        <v>0.2772277228</v>
      </c>
      <c r="AI6" s="27">
        <f t="shared" si="15"/>
        <v>0.5238095238</v>
      </c>
      <c r="AJ6" s="27">
        <f>SUMIF('Win%'!$A$5:$A$21,"&gt;"&amp;G6,'Win%'!$B$5:$B$21)/(SUMIF('Win%'!$A$5:$A$21,"&gt;"&amp;G6,'Win%'!$B$5:$B$21)+SUMIF('Win%'!$A$5:$A$21,"&lt;"&amp;G6,'Win%'!$B$5:$B$21))</f>
        <v>0.7227722772</v>
      </c>
      <c r="AK6" s="27">
        <f t="shared" si="16"/>
        <v>0.5238095238</v>
      </c>
      <c r="AL6" s="27">
        <f>SUMIF('Win%'!$A$5:$A$21,"&lt;"&amp;G6,'Win%'!$B$5:$B$21)/(SUMIF('Win%'!$A$5:$A$21,"&gt;"&amp;G6,'Win%'!$B$5:$B$21)+SUMIF('Win%'!$A$5:$A$21,"&lt;"&amp;G6,'Win%'!$B$5:$B$21))</f>
        <v>0.2772277228</v>
      </c>
      <c r="AM6" s="27" t="str">
        <f t="shared" si="17"/>
        <v>#REF!</v>
      </c>
      <c r="AN6" s="27" t="str">
        <f>SUMIF('Win%'!$A$5:$A$21,"&gt;"&amp;#REF!,'Win%'!$B$5:$B$21)/(SUMIF('Win%'!$A$5:$A$21,"&gt;"&amp;#REF!,'Win%'!$B$5:$B$21)+SUMIF('Win%'!$A$5:$A$21,"&lt;"&amp;#REF!,'Win%'!$B$5:$B$21))</f>
        <v>#DIV/0!</v>
      </c>
      <c r="AO6" s="27" t="str">
        <f t="shared" si="18"/>
        <v>#REF!</v>
      </c>
      <c r="AP6" s="28" t="str">
        <f t="shared" si="25"/>
        <v>#DIV/0!</v>
      </c>
      <c r="AQ6" s="27">
        <f t="shared" si="19"/>
        <v>0.512195122</v>
      </c>
      <c r="AR6" s="27">
        <f>SUMIF('Win%'!$A$5:$A$21,"&gt;"&amp;J6,'Win%'!$B$5:$B$21)/(SUMIF('Win%'!$A$5:$A$21,"&gt;"&amp;J6,'Win%'!$B$5:$B$21)+SUMIF('Win%'!$A$5:$A$21,"&lt;"&amp;J6,'Win%'!$B$5:$B$21))</f>
        <v>0.7227722772</v>
      </c>
      <c r="AS6" s="27">
        <f t="shared" si="20"/>
        <v>0.5348837209</v>
      </c>
      <c r="AT6" s="28">
        <f t="shared" si="26"/>
        <v>0.2772277228</v>
      </c>
      <c r="AU6" s="27">
        <f t="shared" si="21"/>
        <v>1</v>
      </c>
      <c r="AV6" s="27" t="str">
        <f>SUMIF('Win%'!$A$5:$A$21,"&gt;"&amp;M6,'Win%'!$B$5:$B$21)/(SUMIF('Win%'!$A$5:$A$21,"&gt;"&amp;M6,'Win%'!$B$5:$B$21)+SUMIF('Win%'!$A$5:$A$21,"&lt;"&amp;M6,'Win%'!$B$5:$B$21))</f>
        <v>#DIV/0!</v>
      </c>
      <c r="AW6" s="27">
        <f t="shared" si="22"/>
        <v>1</v>
      </c>
      <c r="AX6" s="28" t="str">
        <f t="shared" si="27"/>
        <v>#DIV/0!</v>
      </c>
      <c r="AY6" s="27">
        <f t="shared" si="23"/>
        <v>0.5744680851</v>
      </c>
      <c r="AZ6" s="27">
        <f>SUMIF('Win%'!$A$5:$A$21,"&gt;"&amp;P6,'Win%'!$B$5:$B$21)/(SUMIF('Win%'!$A$5:$A$21,"&gt;"&amp;P6,'Win%'!$B$5:$B$21)+SUMIF('Win%'!$A$5:$A$21,"&lt;"&amp;P6,'Win%'!$B$5:$B$21))</f>
        <v>0.9801980198</v>
      </c>
      <c r="BA6" s="27">
        <f t="shared" si="24"/>
        <v>0.4651162791</v>
      </c>
      <c r="BB6" s="28">
        <f t="shared" si="28"/>
        <v>0.0198019802</v>
      </c>
      <c r="BD6" s="29"/>
    </row>
    <row r="7">
      <c r="A7" s="30" t="s">
        <v>17</v>
      </c>
      <c r="B7" s="39" t="s">
        <v>26</v>
      </c>
      <c r="C7" s="18" t="s">
        <v>27</v>
      </c>
      <c r="D7" s="19">
        <v>4.5</v>
      </c>
      <c r="E7" s="20">
        <v>-175.0</v>
      </c>
      <c r="F7" s="20">
        <v>150.0</v>
      </c>
      <c r="G7" s="19">
        <v>5.0</v>
      </c>
      <c r="H7" s="20">
        <v>-115.0</v>
      </c>
      <c r="I7" s="20">
        <v>-105.0</v>
      </c>
      <c r="J7" s="19">
        <v>4.5</v>
      </c>
      <c r="K7" s="20">
        <v>-175.0</v>
      </c>
      <c r="L7" s="20">
        <v>140.0</v>
      </c>
      <c r="M7" s="19"/>
      <c r="N7" s="20"/>
      <c r="O7" s="20"/>
      <c r="P7" s="19">
        <v>6.5</v>
      </c>
      <c r="Q7" s="20">
        <v>105.0</v>
      </c>
      <c r="R7" s="20">
        <v>-125.0</v>
      </c>
      <c r="S7" s="23">
        <f t="shared" si="1"/>
        <v>-0.02250225023</v>
      </c>
      <c r="T7" s="24">
        <f t="shared" si="2"/>
        <v>-0.01386138614</v>
      </c>
      <c r="U7" s="25">
        <f t="shared" si="3"/>
        <v>-0.06191074796</v>
      </c>
      <c r="V7" s="24">
        <f t="shared" si="4"/>
        <v>0.01483190508</v>
      </c>
      <c r="W7" s="26" t="str">
        <f t="shared" si="5"/>
        <v>#DIV/0!</v>
      </c>
      <c r="X7" s="26" t="str">
        <f t="shared" si="6"/>
        <v>#DIV/0!</v>
      </c>
      <c r="Y7" s="25">
        <f t="shared" si="7"/>
        <v>-0.02250225023</v>
      </c>
      <c r="Z7" s="24">
        <f t="shared" si="8"/>
        <v>-0.03052805281</v>
      </c>
      <c r="AA7" s="27">
        <f t="shared" si="9"/>
        <v>-0.02250225023</v>
      </c>
      <c r="AB7" s="28">
        <f t="shared" si="10"/>
        <v>-0.009852511289</v>
      </c>
      <c r="AC7" s="27">
        <f t="shared" si="11"/>
        <v>-0.3392900266</v>
      </c>
      <c r="AD7" s="28">
        <f t="shared" si="12"/>
        <v>0.295929593</v>
      </c>
      <c r="AE7" s="27">
        <f t="shared" si="13"/>
        <v>0.6363636364</v>
      </c>
      <c r="AF7" s="27">
        <f>SUMIF('Win%'!$A$5:$A$21,"&gt;"&amp;$D7,'Win%'!$AA$5:$AA$21)/(SUMIF('Win%'!$A$5:$A$21,"&gt;"&amp;$D7,'Win%'!$AA$5:$AA$21)+SUMIF('Win%'!$A$5:$A$21,"&lt;"&amp;$D7,'Win%'!$AA$5:$AA$21))</f>
        <v>0.6138613861</v>
      </c>
      <c r="AG7" s="27">
        <f t="shared" si="14"/>
        <v>0.4</v>
      </c>
      <c r="AH7" s="27">
        <f>SUMIF('Win%'!$A$5:$A$21,"&lt;"&amp;$D7,'Win%'!$AA$5:$AA$21)/(SUMIF('Win%'!$A$5:$A$21,"&gt;"&amp;$D7,'Win%'!$AA$5:$AA$21)+SUMIF('Win%'!$A$5:$A$21,"&lt;"&amp;$D7,'Win%'!$AA$5:$AA$21))</f>
        <v>0.3861386139</v>
      </c>
      <c r="AI7" s="27">
        <f t="shared" si="15"/>
        <v>0.5348837209</v>
      </c>
      <c r="AJ7" s="27">
        <f>SUMIF('Win%'!$A$5:$A$21,"&gt;"&amp;$G7,'Win%'!$AA$5:$AA$21)/(SUMIF('Win%'!$A$5:$A$21,"&gt;"&amp;$G7,'Win%'!$AA$5:$AA$21)+SUMIF('Win%'!$A$5:$A$21,"&lt;"&amp;$G7,'Win%'!$AA$5:$AA$21))</f>
        <v>0.472972973</v>
      </c>
      <c r="AK7" s="27">
        <f t="shared" si="16"/>
        <v>0.512195122</v>
      </c>
      <c r="AL7" s="27">
        <f>SUMIF('Win%'!$A$5:$A$21,"&lt;"&amp;$G7,'Win%'!$AA$5:$AA$21)/(SUMIF('Win%'!$A$5:$A$21,"&gt;"&amp;$G7,'Win%'!$AA$5:$AA$21)+SUMIF('Win%'!$A$5:$A$21,"&lt;"&amp;$G7,'Win%'!$AA$5:$AA$21))</f>
        <v>0.527027027</v>
      </c>
      <c r="AM7" s="27" t="str">
        <f t="shared" si="17"/>
        <v>#REF!</v>
      </c>
      <c r="AN7" s="27" t="str">
        <f>SUMIF('Win%'!$A$5:$A$21,"&gt;"&amp;#REF!,'Win%'!$AA$5:$AA$21)/(SUMIF('Win%'!$A$5:$A$21,"&gt;"&amp;#REF!,'Win%'!$AA$5:$AA$21)+SUMIF('Win%'!$A$5:$A$21,"&lt;"&amp;#REF!,'Win%'!$AA$5:$AA$21))</f>
        <v>#DIV/0!</v>
      </c>
      <c r="AO7" s="27" t="str">
        <f t="shared" si="18"/>
        <v>#REF!</v>
      </c>
      <c r="AP7" s="28" t="str">
        <f>SUMIF('Win%'!$A$5:$A$21,"&lt;"&amp;#REF!,'Win%'!$AA$5:$AA$21)/(SUMIF('Win%'!$A$5:$A$21,"&gt;"&amp;#REF!,'Win%'!$AA$5:$AA$21)+SUMIF('Win%'!$A$5:$A$21,"&lt;"&amp;#REF!,'Win%'!$AA$5:$AA$21))</f>
        <v>#DIV/0!</v>
      </c>
      <c r="AQ7" s="27">
        <f t="shared" si="19"/>
        <v>0.6363636364</v>
      </c>
      <c r="AR7" s="27">
        <f>SUMIF('Win%'!$A$5:$A$21,"&gt;"&amp;$J7,'Win%'!$AA$5:$AA$21)/(SUMIF('Win%'!$A$5:$A$21,"&gt;"&amp;$J7,'Win%'!$AA$5:$AA$21)+SUMIF('Win%'!$A$5:$A$21,"&lt;"&amp;$J7,'Win%'!$AA$5:$AA$21))</f>
        <v>0.6138613861</v>
      </c>
      <c r="AS7" s="27">
        <f t="shared" si="20"/>
        <v>0.4166666667</v>
      </c>
      <c r="AT7" s="28">
        <f>SUMIF('Win%'!$A$5:$A$21,"&lt;"&amp;$J7,'Win%'!$AA$5:$AA$21)/(SUMIF('Win%'!$A$5:$A$21,"&gt;"&amp;$J7,'Win%'!$AA$5:$AA$21)+SUMIF('Win%'!$A$5:$A$21,"&lt;"&amp;$J7,'Win%'!$AA$5:$AA$21))</f>
        <v>0.3861386139</v>
      </c>
      <c r="AU7" s="27">
        <f t="shared" si="21"/>
        <v>1</v>
      </c>
      <c r="AV7" s="27" t="str">
        <f>SUMIF('Win%'!$A$5:$A$21,"&gt;"&amp;$M7,'Win%'!$AA$5:$AA$21)/(SUMIF('Win%'!$A$5:$A$21,"&gt;"&amp;$M7,'Win%'!$AA$5:$AA$21)+SUMIF('Win%'!$A$5:$A$21,"&lt;"&amp;$M7,'Win%'!$AA$5:$AA$21))</f>
        <v>#DIV/0!</v>
      </c>
      <c r="AW7" s="27">
        <f t="shared" si="22"/>
        <v>1</v>
      </c>
      <c r="AX7" s="28" t="str">
        <f>SUMIF('Win%'!$A$5:$A$21,"&lt;"&amp;$M7,'Win%'!$AA$5:$AA$21)/(SUMIF('Win%'!$A$5:$A$21,"&gt;"&amp;$M7,'Win%'!$AA$5:$AA$21)+SUMIF('Win%'!$A$5:$A$21,"&lt;"&amp;$M7,'Win%'!$AA$5:$AA$21))</f>
        <v>#DIV/0!</v>
      </c>
      <c r="AY7" s="27">
        <f t="shared" si="23"/>
        <v>0.487804878</v>
      </c>
      <c r="AZ7" s="27">
        <f>SUMIF('Win%'!$A$5:$A$21,"&gt;"&amp;$P7,'Win%'!$AA$5:$AA$21)/(SUMIF('Win%'!$A$5:$A$21,"&gt;"&amp;$P7,'Win%'!$AA$5:$AA$21)+SUMIF('Win%'!$A$5:$A$21,"&lt;"&amp;$P7,'Win%'!$AA$5:$AA$21))</f>
        <v>0.1485148515</v>
      </c>
      <c r="BA7" s="27">
        <f t="shared" si="24"/>
        <v>0.5555555556</v>
      </c>
      <c r="BB7" s="28">
        <f>SUMIF('Win%'!$A$5:$A$21,"&lt;"&amp;$P7,'Win%'!$AA$5:$AA$21)/(SUMIF('Win%'!$A$5:$A$21,"&gt;"&amp;$P7,'Win%'!$AA$5:$AA$21)+SUMIF('Win%'!$A$5:$A$21,"&lt;"&amp;$P7,'Win%'!$AA$5:$AA$21))</f>
        <v>0.8514851485</v>
      </c>
      <c r="BD7" s="29"/>
    </row>
    <row r="8">
      <c r="A8" s="40" t="s">
        <v>28</v>
      </c>
      <c r="B8" s="41" t="s">
        <v>29</v>
      </c>
      <c r="C8" s="32" t="s">
        <v>30</v>
      </c>
      <c r="D8" s="19">
        <v>6.5</v>
      </c>
      <c r="E8" s="33">
        <v>125.0</v>
      </c>
      <c r="F8" s="33">
        <v>-145.0</v>
      </c>
      <c r="G8" s="19">
        <v>5.5</v>
      </c>
      <c r="H8" s="33">
        <v>-150.0</v>
      </c>
      <c r="I8" s="33">
        <v>130.0</v>
      </c>
      <c r="J8" s="19">
        <v>5.5</v>
      </c>
      <c r="K8" s="33">
        <v>-135.0</v>
      </c>
      <c r="L8" s="33">
        <v>110.0</v>
      </c>
      <c r="M8" s="19"/>
      <c r="N8" s="33"/>
      <c r="O8" s="33"/>
      <c r="P8" s="19">
        <v>6.5</v>
      </c>
      <c r="Q8" s="33">
        <v>120.0</v>
      </c>
      <c r="R8" s="33">
        <v>-140.0</v>
      </c>
      <c r="S8" s="34">
        <f t="shared" si="1"/>
        <v>-0.02444444444</v>
      </c>
      <c r="T8" s="24">
        <f t="shared" si="2"/>
        <v>-0.01183673469</v>
      </c>
      <c r="U8" s="25">
        <f t="shared" si="3"/>
        <v>0.07</v>
      </c>
      <c r="V8" s="24">
        <f t="shared" si="4"/>
        <v>-0.1047826087</v>
      </c>
      <c r="W8" s="26" t="str">
        <f t="shared" si="5"/>
        <v>#DIV/0!</v>
      </c>
      <c r="X8" s="26" t="str">
        <f t="shared" si="6"/>
        <v>#DIV/0!</v>
      </c>
      <c r="Y8" s="25">
        <f t="shared" si="7"/>
        <v>0.09553191489</v>
      </c>
      <c r="Z8" s="24">
        <f t="shared" si="8"/>
        <v>-0.1461904762</v>
      </c>
      <c r="AA8" s="27">
        <f t="shared" si="9"/>
        <v>0.09553191489</v>
      </c>
      <c r="AB8" s="28">
        <f t="shared" si="10"/>
        <v>-0.08760327319</v>
      </c>
      <c r="AC8" s="27">
        <f t="shared" si="11"/>
        <v>-0.03454545455</v>
      </c>
      <c r="AD8" s="28">
        <f t="shared" si="12"/>
        <v>-0.003333333333</v>
      </c>
      <c r="AE8" s="27">
        <f t="shared" si="13"/>
        <v>0.4444444444</v>
      </c>
      <c r="AF8" s="27">
        <f>SUMIF('Win%'!$A$5:$A$21,"&gt;"&amp;$D8,'Win%'!$V$5:$V$21)/(SUMIF('Win%'!$A$5:$A$21,"&gt;"&amp;$D8,'Win%'!$V$5:$V$21)+SUMIF('Win%'!$A$5:$A$21,"&lt;"&amp;$D8,'Win%'!$V$5:$V$21))</f>
        <v>0.42</v>
      </c>
      <c r="AG8" s="27">
        <f t="shared" si="14"/>
        <v>0.5918367347</v>
      </c>
      <c r="AH8" s="27">
        <f>SUMIF('Win%'!$A$5:$A$21,"&lt;"&amp;$D8,'Win%'!$V$5:$V$21)/(SUMIF('Win%'!$A$5:$A$21,"&gt;"&amp;$D8,'Win%'!$V$5:$V$21)+SUMIF('Win%'!$A$5:$A$21,"&lt;"&amp;$D8,'Win%'!$V$5:$V$21))</f>
        <v>0.58</v>
      </c>
      <c r="AI8" s="27">
        <f t="shared" si="15"/>
        <v>0.6</v>
      </c>
      <c r="AJ8" s="27">
        <f>SUMIF('Win%'!$A$5:$A$21,"&gt;"&amp;$G8,'Win%'!$V$5:$V$21)/(SUMIF('Win%'!$A$5:$A$21,"&gt;"&amp;$G8,'Win%'!$V$5:$V$21)+SUMIF('Win%'!$A$5:$A$21,"&lt;"&amp;$G8,'Win%'!$V$5:$V$21))</f>
        <v>0.67</v>
      </c>
      <c r="AK8" s="27">
        <f t="shared" si="16"/>
        <v>0.4347826087</v>
      </c>
      <c r="AL8" s="27">
        <f>SUMIF('Win%'!$A$5:$A$21,"&lt;"&amp;$G8,'Win%'!$V$5:$V$21)/(SUMIF('Win%'!$A$5:$A$21,"&gt;"&amp;$G8,'Win%'!$V$5:$V$21)+SUMIF('Win%'!$A$5:$A$21,"&lt;"&amp;$G8,'Win%'!$V$5:$V$21))</f>
        <v>0.33</v>
      </c>
      <c r="AM8" s="27" t="str">
        <f t="shared" si="17"/>
        <v>#REF!</v>
      </c>
      <c r="AN8" s="27" t="str">
        <f>SUMIF('Win%'!$A$5:$A$21,"&gt;"&amp;#REF!,'Win%'!$V$5:$V$21)/(SUMIF('Win%'!$A$5:$A$21,"&gt;"&amp;#REF!,'Win%'!$V$5:$V$21)+SUMIF('Win%'!$A$5:$A$21,"&lt;"&amp;#REF!,'Win%'!$V$5:$V$21))</f>
        <v>#DIV/0!</v>
      </c>
      <c r="AO8" s="27" t="str">
        <f t="shared" si="18"/>
        <v>#REF!</v>
      </c>
      <c r="AP8" s="28" t="str">
        <f t="shared" ref="AP8:AP20" si="29">1-AN8</f>
        <v>#DIV/0!</v>
      </c>
      <c r="AQ8" s="27">
        <f t="shared" si="19"/>
        <v>0.5744680851</v>
      </c>
      <c r="AR8" s="27">
        <f>SUMIF('Win%'!$A$5:$A$21,"&gt;"&amp;$J8,'Win%'!$V$5:$V$21)/(SUMIF('Win%'!$A$5:$A$21,"&gt;"&amp;$J8,'Win%'!$V$5:$V$21)+SUMIF('Win%'!$A$5:$A$21,"&lt;"&amp;$J8,'Win%'!$V$5:$V$21))</f>
        <v>0.67</v>
      </c>
      <c r="AS8" s="27">
        <f t="shared" si="20"/>
        <v>0.4761904762</v>
      </c>
      <c r="AT8" s="28">
        <f t="shared" ref="AT8:AT20" si="30">1-AR8</f>
        <v>0.33</v>
      </c>
      <c r="AU8" s="27">
        <f t="shared" si="21"/>
        <v>1</v>
      </c>
      <c r="AV8" s="27" t="str">
        <f>SUMIF('Win%'!$A$5:$A$21,"&gt;"&amp;$M8,'Win%'!$V$5:$V$21)/(SUMIF('Win%'!$A$5:$A$21,"&gt;"&amp;$M8,'Win%'!$V$5:$V$21)+SUMIF('Win%'!$A$5:$A$21,"&lt;"&amp;$M8,'Win%'!$V$5:$V$21))</f>
        <v>#DIV/0!</v>
      </c>
      <c r="AW8" s="27">
        <f t="shared" si="22"/>
        <v>1</v>
      </c>
      <c r="AX8" s="28" t="str">
        <f t="shared" ref="AX8:AX20" si="31">1-AV8</f>
        <v>#DIV/0!</v>
      </c>
      <c r="AY8" s="27">
        <f t="shared" si="23"/>
        <v>0.4545454545</v>
      </c>
      <c r="AZ8" s="27">
        <f>SUMIF('Win%'!$A$5:$A$21,"&gt;"&amp;$P8,'Win%'!$V$5:$V$21)/(SUMIF('Win%'!$A$5:$A$21,"&gt;"&amp;$P8,'Win%'!$V$5:$V$21)+SUMIF('Win%'!$A$5:$A$21,"&lt;"&amp;$P8,'Win%'!$V$5:$V$21))</f>
        <v>0.42</v>
      </c>
      <c r="BA8" s="27">
        <f t="shared" si="24"/>
        <v>0.5833333333</v>
      </c>
      <c r="BB8" s="28">
        <f t="shared" ref="BB8:BB20" si="32">1-AZ8</f>
        <v>0.58</v>
      </c>
      <c r="BD8" s="29"/>
    </row>
    <row r="9">
      <c r="A9" s="35" t="s">
        <v>20</v>
      </c>
      <c r="B9" s="42" t="s">
        <v>31</v>
      </c>
      <c r="C9" s="18" t="s">
        <v>32</v>
      </c>
      <c r="D9" s="19">
        <v>9.5</v>
      </c>
      <c r="E9" s="20">
        <v>-120.0</v>
      </c>
      <c r="F9" s="20">
        <v>100.0</v>
      </c>
      <c r="G9" s="19">
        <v>9.5</v>
      </c>
      <c r="H9" s="20">
        <v>-115.0</v>
      </c>
      <c r="I9" s="20">
        <v>-105.0</v>
      </c>
      <c r="J9" s="19">
        <v>9.5</v>
      </c>
      <c r="K9" s="20">
        <v>-120.0</v>
      </c>
      <c r="L9" s="20">
        <v>100.0</v>
      </c>
      <c r="M9" s="19"/>
      <c r="N9" s="20"/>
      <c r="O9" s="20"/>
      <c r="P9" s="19">
        <v>9.5</v>
      </c>
      <c r="Q9" s="20">
        <v>-130.0</v>
      </c>
      <c r="R9" s="20">
        <v>110.0</v>
      </c>
      <c r="S9" s="23">
        <f t="shared" si="1"/>
        <v>0.06840684068</v>
      </c>
      <c r="T9" s="24">
        <f t="shared" si="2"/>
        <v>-0.1138613861</v>
      </c>
      <c r="U9" s="25">
        <f t="shared" si="3"/>
        <v>0.07897766521</v>
      </c>
      <c r="V9" s="24">
        <f t="shared" si="4"/>
        <v>-0.1260565081</v>
      </c>
      <c r="W9" s="26" t="str">
        <f t="shared" si="5"/>
        <v>#DIV/0!</v>
      </c>
      <c r="X9" s="26" t="str">
        <f t="shared" si="6"/>
        <v>#DIV/0!</v>
      </c>
      <c r="Y9" s="25">
        <f t="shared" si="7"/>
        <v>0.06840684068</v>
      </c>
      <c r="Z9" s="24">
        <f t="shared" si="8"/>
        <v>-0.1138613861</v>
      </c>
      <c r="AA9" s="27">
        <f t="shared" si="9"/>
        <v>0.07897766521</v>
      </c>
      <c r="AB9" s="28">
        <f t="shared" si="10"/>
        <v>-0.1179264268</v>
      </c>
      <c r="AC9" s="27">
        <f t="shared" si="11"/>
        <v>0.04864399483</v>
      </c>
      <c r="AD9" s="28">
        <f t="shared" si="12"/>
        <v>-0.09005186233</v>
      </c>
      <c r="AE9" s="27">
        <f t="shared" si="13"/>
        <v>0.5454545455</v>
      </c>
      <c r="AF9" s="27">
        <f>SUMIF('Win%'!$A$5:$A$21,"&gt;"&amp;$D9,'Win%'!$G$5:$G$21)/(SUMIF('Win%'!$A$5:$A$21,"&gt;"&amp;$D9,'Win%'!$G$5:$G$21)+SUMIF('Win%'!$A$5:$A$21,"&lt;"&amp;$D9,'Win%'!$G$5:$G$21))</f>
        <v>0.6138613861</v>
      </c>
      <c r="AG9" s="27">
        <f t="shared" si="14"/>
        <v>0.5</v>
      </c>
      <c r="AH9" s="27">
        <f>SUMIF('Win%'!$A$5:$A$21,"&lt;"&amp;$D9,'Win%'!$G$5:$G$21)/(SUMIF('Win%'!$A$5:$A$21,"&gt;"&amp;$D9,'Win%'!$G$5:$G$21)+SUMIF('Win%'!$A$5:$A$21,"&lt;"&amp;$D9,'Win%'!$G$5:$G$21))</f>
        <v>0.3861386139</v>
      </c>
      <c r="AI9" s="27">
        <f t="shared" si="15"/>
        <v>0.5348837209</v>
      </c>
      <c r="AJ9" s="27">
        <f>SUMIF('Win%'!$A$5:$A$21,"&gt;"&amp;$G9,'Win%'!$G$5:$G$21)/(SUMIF('Win%'!$A$5:$A$21,"&gt;"&amp;$G9,'Win%'!$G$5:$G$21)+SUMIF('Win%'!$A$5:$A$21,"&lt;"&amp;$G9,'Win%'!$G$5:$G$21))</f>
        <v>0.6138613861</v>
      </c>
      <c r="AK9" s="27">
        <f t="shared" si="16"/>
        <v>0.512195122</v>
      </c>
      <c r="AL9" s="27">
        <f>SUMIF('Win%'!$A$5:$A$21,"&lt;"&amp;$G9,'Win%'!$G$5:$G$21)/(SUMIF('Win%'!$A$5:$A$21,"&gt;"&amp;$G9,'Win%'!$G$5:$G$21)+SUMIF('Win%'!$A$5:$A$21,"&lt;"&amp;$G9,'Win%'!$G$5:$G$21))</f>
        <v>0.3861386139</v>
      </c>
      <c r="AM9" s="27" t="str">
        <f t="shared" si="17"/>
        <v>#REF!</v>
      </c>
      <c r="AN9" s="27" t="str">
        <f>SUMIF('Win%'!$A$5:$A$21,"&gt;"&amp;#REF!,'Win%'!$G$5:$G$21)/(SUMIF('Win%'!$A$5:$A$21,"&gt;"&amp;#REF!,'Win%'!$G$5:$G$21)+SUMIF('Win%'!$A$5:$A$21,"&lt;"&amp;#REF!,'Win%'!$G$5:$G$21))</f>
        <v>#DIV/0!</v>
      </c>
      <c r="AO9" s="27" t="str">
        <f t="shared" si="18"/>
        <v>#REF!</v>
      </c>
      <c r="AP9" s="28" t="str">
        <f t="shared" si="29"/>
        <v>#DIV/0!</v>
      </c>
      <c r="AQ9" s="27">
        <f t="shared" si="19"/>
        <v>0.5454545455</v>
      </c>
      <c r="AR9" s="27">
        <f>SUMIF('Win%'!$A$5:$A$21,"&gt;"&amp;$J9,'Win%'!$G$5:$G$21)/(SUMIF('Win%'!$A$5:$A$21,"&gt;"&amp;$J9,'Win%'!$G$5:$G$21)+SUMIF('Win%'!$A$5:$A$21,"&lt;"&amp;$J9,'Win%'!$G$5:$G$21))</f>
        <v>0.6138613861</v>
      </c>
      <c r="AS9" s="27">
        <f t="shared" si="20"/>
        <v>0.5</v>
      </c>
      <c r="AT9" s="28">
        <f t="shared" si="30"/>
        <v>0.3861386139</v>
      </c>
      <c r="AU9" s="27">
        <f t="shared" si="21"/>
        <v>1</v>
      </c>
      <c r="AV9" s="27" t="str">
        <f>SUMIF('Win%'!$A$5:$A$21,"&gt;"&amp;$M9,'Win%'!$G$5:$G$21)/(SUMIF('Win%'!$A$5:$A$21,"&gt;"&amp;$M9,'Win%'!$G$5:$G$21)+SUMIF('Win%'!$A$5:$A$21,"&lt;"&amp;$M9,'Win%'!$G$5:$G$21))</f>
        <v>#DIV/0!</v>
      </c>
      <c r="AW9" s="27">
        <f t="shared" si="22"/>
        <v>1</v>
      </c>
      <c r="AX9" s="28" t="str">
        <f t="shared" si="31"/>
        <v>#DIV/0!</v>
      </c>
      <c r="AY9" s="27">
        <f t="shared" si="23"/>
        <v>0.5652173913</v>
      </c>
      <c r="AZ9" s="27">
        <f>SUMIF('Win%'!$A$5:$A$21,"&gt;"&amp;$P9,'Win%'!$G$5:$G$21)/(SUMIF('Win%'!$A$5:$A$21,"&gt;"&amp;$P9,'Win%'!$G$5:$G$21)+SUMIF('Win%'!$A$5:$A$21,"&lt;"&amp;$P9,'Win%'!$G$5:$G$21))</f>
        <v>0.6138613861</v>
      </c>
      <c r="BA9" s="27">
        <f t="shared" si="24"/>
        <v>0.4761904762</v>
      </c>
      <c r="BB9" s="28">
        <f t="shared" si="32"/>
        <v>0.3861386139</v>
      </c>
      <c r="BD9" s="29"/>
    </row>
    <row r="10">
      <c r="A10" s="35" t="s">
        <v>20</v>
      </c>
      <c r="B10" s="43" t="s">
        <v>33</v>
      </c>
      <c r="C10" s="32" t="s">
        <v>34</v>
      </c>
      <c r="D10" s="19"/>
      <c r="E10" s="33"/>
      <c r="F10" s="33"/>
      <c r="G10" s="19">
        <v>7.0</v>
      </c>
      <c r="H10" s="33">
        <v>-110.0</v>
      </c>
      <c r="I10" s="33">
        <v>-110.0</v>
      </c>
      <c r="J10" s="19">
        <v>7.5</v>
      </c>
      <c r="K10" s="33">
        <v>110.0</v>
      </c>
      <c r="L10" s="33">
        <v>-135.0</v>
      </c>
      <c r="M10" s="19"/>
      <c r="N10" s="33"/>
      <c r="O10" s="33"/>
      <c r="P10" s="19">
        <v>8.5</v>
      </c>
      <c r="Q10" s="33">
        <v>135.0</v>
      </c>
      <c r="R10" s="33">
        <v>-160.0</v>
      </c>
      <c r="S10" s="44" t="str">
        <f t="shared" si="1"/>
        <v>#DIV/0!</v>
      </c>
      <c r="T10" s="45" t="str">
        <f t="shared" si="2"/>
        <v>#DIV/0!</v>
      </c>
      <c r="U10" s="25">
        <f t="shared" si="3"/>
        <v>-0.06435006435</v>
      </c>
      <c r="V10" s="24">
        <f t="shared" si="4"/>
        <v>0.01673101673</v>
      </c>
      <c r="W10" s="26" t="str">
        <f t="shared" si="5"/>
        <v>#DIV/0!</v>
      </c>
      <c r="X10" s="26" t="str">
        <f t="shared" si="6"/>
        <v>#DIV/0!</v>
      </c>
      <c r="Y10" s="25">
        <f t="shared" si="7"/>
        <v>-0.1361904762</v>
      </c>
      <c r="Z10" s="24">
        <f t="shared" si="8"/>
        <v>0.08553191489</v>
      </c>
      <c r="AA10" s="46" t="str">
        <f t="shared" si="9"/>
        <v>#DIV/0!</v>
      </c>
      <c r="AB10" s="47" t="str">
        <f t="shared" si="10"/>
        <v>#DIV/0!</v>
      </c>
      <c r="AC10" s="27">
        <f t="shared" si="11"/>
        <v>-0.2955319149</v>
      </c>
      <c r="AD10" s="28">
        <f t="shared" si="12"/>
        <v>0.2546153846</v>
      </c>
      <c r="AE10" s="27">
        <f t="shared" si="13"/>
        <v>1</v>
      </c>
      <c r="AF10" s="27" t="str">
        <f>SUMIF('Win%'!$A$5:$A$21,"&gt;"&amp;$D10,'Win%'!$H$5:$H$21)/(SUMIF('Win%'!$A$5:$A$21,"&gt;"&amp;$D10,'Win%'!$H$5:$H$21)+SUMIF('Win%'!$A$5:$A$21,"&lt;"&amp;$D10,'Win%'!$H$5:$H$21))</f>
        <v>#DIV/0!</v>
      </c>
      <c r="AG10" s="27">
        <f t="shared" si="14"/>
        <v>1</v>
      </c>
      <c r="AH10" s="27" t="str">
        <f>SUMIF('Win%'!$A$5:$A$21,"&lt;"&amp;$D10,'Win%'!$H$5:$H$21)/(SUMIF('Win%'!$A$5:$A$21,"&gt;"&amp;$D10,'Win%'!$H$5:$H$21)+SUMIF('Win%'!$A$5:$A$21,"&lt;"&amp;$D10,'Win%'!$H$5:$H$21))</f>
        <v>#DIV/0!</v>
      </c>
      <c r="AI10" s="27">
        <f t="shared" si="15"/>
        <v>0.5238095238</v>
      </c>
      <c r="AJ10" s="27">
        <f>SUMIF('Win%'!$A$5:$A$21,"&gt;"&amp;$G10,'Win%'!$H$5:$H$21)/(SUMIF('Win%'!$A$5:$A$21,"&gt;"&amp;$G10,'Win%'!$H$5:$H$21)+SUMIF('Win%'!$A$5:$A$21,"&lt;"&amp;$G10,'Win%'!$H$5:$H$21))</f>
        <v>0.4594594595</v>
      </c>
      <c r="AK10" s="27">
        <f t="shared" si="16"/>
        <v>0.5238095238</v>
      </c>
      <c r="AL10" s="27">
        <f>SUMIF('Win%'!$A$5:$A$21,"&lt;"&amp;$G10,'Win%'!$H$5:$H$21)/(SUMIF('Win%'!$A$5:$A$21,"&gt;"&amp;$G10,'Win%'!$H$5:$H$21)+SUMIF('Win%'!$A$5:$A$21,"&lt;"&amp;$G10,'Win%'!$H$5:$H$21))</f>
        <v>0.5405405405</v>
      </c>
      <c r="AM10" s="27" t="str">
        <f t="shared" si="17"/>
        <v>#REF!</v>
      </c>
      <c r="AN10" s="27" t="str">
        <f>SUMIF('Win%'!$A$5:$A$21,"&gt;"&amp;#REF!,'Win%'!$H$5:$H$21)/(SUMIF('Win%'!$A$5:$A$21,"&gt;"&amp;#REF!,'Win%'!$H$5:$H$21)+SUMIF('Win%'!$A$5:$A$21,"&lt;"&amp;#REF!,'Win%'!$H$5:$H$21))</f>
        <v>#DIV/0!</v>
      </c>
      <c r="AO10" s="27" t="str">
        <f t="shared" si="18"/>
        <v>#REF!</v>
      </c>
      <c r="AP10" s="28" t="str">
        <f t="shared" si="29"/>
        <v>#DIV/0!</v>
      </c>
      <c r="AQ10" s="27">
        <f t="shared" si="19"/>
        <v>0.4761904762</v>
      </c>
      <c r="AR10" s="27">
        <f>SUMIF('Win%'!$A$5:$A$21,"&gt;"&amp;$J10,'Win%'!$H$5:$H$21)/(SUMIF('Win%'!$A$5:$A$21,"&gt;"&amp;$J10,'Win%'!$H$5:$H$21)+SUMIF('Win%'!$A$5:$A$21,"&lt;"&amp;$J10,'Win%'!$H$5:$H$21))</f>
        <v>0.34</v>
      </c>
      <c r="AS10" s="27">
        <f t="shared" si="20"/>
        <v>0.5744680851</v>
      </c>
      <c r="AT10" s="28">
        <f t="shared" si="30"/>
        <v>0.66</v>
      </c>
      <c r="AU10" s="27">
        <f t="shared" si="21"/>
        <v>1</v>
      </c>
      <c r="AV10" s="27" t="str">
        <f>SUMIF('Win%'!$A$5:$A$21,"&gt;"&amp;$M10,'Win%'!$H$5:$H$21)/(SUMIF('Win%'!$A$5:$A$21,"&gt;"&amp;$M10,'Win%'!$H$5:$H$21)+SUMIF('Win%'!$A$5:$A$21,"&lt;"&amp;$M10,'Win%'!$H$5:$H$21))</f>
        <v>#DIV/0!</v>
      </c>
      <c r="AW10" s="27">
        <f t="shared" si="22"/>
        <v>1</v>
      </c>
      <c r="AX10" s="28" t="str">
        <f t="shared" si="31"/>
        <v>#DIV/0!</v>
      </c>
      <c r="AY10" s="27">
        <f t="shared" si="23"/>
        <v>0.4255319149</v>
      </c>
      <c r="AZ10" s="27">
        <f>SUMIF('Win%'!$A$5:$A$21,"&gt;"&amp;$P10,'Win%'!$H$5:$H$21)/(SUMIF('Win%'!$A$5:$A$21,"&gt;"&amp;$P10,'Win%'!$H$5:$H$21)+SUMIF('Win%'!$A$5:$A$21,"&lt;"&amp;$P10,'Win%'!$H$5:$H$21))</f>
        <v>0.13</v>
      </c>
      <c r="BA10" s="27">
        <f t="shared" si="24"/>
        <v>0.6153846154</v>
      </c>
      <c r="BB10" s="28">
        <f t="shared" si="32"/>
        <v>0.87</v>
      </c>
      <c r="BD10" s="29"/>
    </row>
    <row r="11">
      <c r="A11" s="48" t="s">
        <v>35</v>
      </c>
      <c r="B11" s="49" t="s">
        <v>36</v>
      </c>
      <c r="C11" s="18" t="s">
        <v>37</v>
      </c>
      <c r="D11" s="19">
        <v>11.5</v>
      </c>
      <c r="E11" s="20">
        <v>120.0</v>
      </c>
      <c r="F11" s="20">
        <v>-140.0</v>
      </c>
      <c r="G11" s="19">
        <v>11.5</v>
      </c>
      <c r="H11" s="20">
        <v>100.0</v>
      </c>
      <c r="I11" s="20">
        <v>-120.0</v>
      </c>
      <c r="J11" s="19">
        <v>11.5</v>
      </c>
      <c r="K11" s="20">
        <v>115.0</v>
      </c>
      <c r="L11" s="20">
        <v>-135.0</v>
      </c>
      <c r="M11" s="19"/>
      <c r="N11" s="20"/>
      <c r="O11" s="20"/>
      <c r="P11" s="19">
        <v>10.5</v>
      </c>
      <c r="Q11" s="20">
        <v>105.0</v>
      </c>
      <c r="R11" s="20">
        <v>-130.0</v>
      </c>
      <c r="S11" s="23">
        <f t="shared" si="1"/>
        <v>0.02070207021</v>
      </c>
      <c r="T11" s="24">
        <f t="shared" si="2"/>
        <v>-0.05858085809</v>
      </c>
      <c r="U11" s="25">
        <f t="shared" si="3"/>
        <v>-0.02475247525</v>
      </c>
      <c r="V11" s="24">
        <f t="shared" si="4"/>
        <v>-0.02070207021</v>
      </c>
      <c r="W11" s="26" t="str">
        <f t="shared" si="5"/>
        <v>#DIV/0!</v>
      </c>
      <c r="X11" s="26" t="str">
        <f t="shared" si="6"/>
        <v>#DIV/0!</v>
      </c>
      <c r="Y11" s="25">
        <f t="shared" si="7"/>
        <v>0.01013124568</v>
      </c>
      <c r="Z11" s="24">
        <f t="shared" si="8"/>
        <v>-0.04971560986</v>
      </c>
      <c r="AA11" s="27">
        <f t="shared" si="9"/>
        <v>0.02070207021</v>
      </c>
      <c r="AB11" s="28">
        <f t="shared" si="10"/>
        <v>-0.04299951272</v>
      </c>
      <c r="AC11" s="27">
        <f t="shared" si="11"/>
        <v>0.215165419</v>
      </c>
      <c r="AD11" s="28">
        <f t="shared" si="12"/>
        <v>-0.2681876883</v>
      </c>
      <c r="AE11" s="27">
        <f t="shared" si="13"/>
        <v>0.4545454545</v>
      </c>
      <c r="AF11" s="27">
        <f>SUMIF('Win%'!$A$5:$A$21,"&gt;"&amp;$D11,'Win%'!$R$5:$R$21)/(SUMIF('Win%'!$A$5:$A$21,"&gt;"&amp;$D11,'Win%'!$R$5:$R$21)+SUMIF('Win%'!$A$5:$A$21,"&lt;"&amp;$D11,'Win%'!$R$5:$R$21))</f>
        <v>0.4752475248</v>
      </c>
      <c r="AG11" s="27">
        <f t="shared" si="14"/>
        <v>0.5833333333</v>
      </c>
      <c r="AH11" s="27">
        <f>SUMIF('Win%'!$A$5:$A$21,"&lt;"&amp;$D11,'Win%'!$R$5:$R$21)/(SUMIF('Win%'!$A$5:$A$21,"&gt;"&amp;$D11,'Win%'!$R$5:$R$21)+SUMIF('Win%'!$A$5:$A$21,"&lt;"&amp;$D11,'Win%'!$R$5:$R$21))</f>
        <v>0.5247524752</v>
      </c>
      <c r="AI11" s="27">
        <f t="shared" si="15"/>
        <v>0.5</v>
      </c>
      <c r="AJ11" s="27">
        <f>SUMIF('Win%'!$A$5:$A$21,"&gt;"&amp;$G11,'Win%'!$R$5:$R$21)/(SUMIF('Win%'!$A$5:$A$21,"&gt;"&amp;$G11,'Win%'!$R$5:$R$21)+SUMIF('Win%'!$A$5:$A$21,"&lt;"&amp;$G11,'Win%'!$R$5:$R$21))</f>
        <v>0.4752475248</v>
      </c>
      <c r="AK11" s="27">
        <f t="shared" si="16"/>
        <v>0.5454545455</v>
      </c>
      <c r="AL11" s="27">
        <f>SUMIF('Win%'!$A$5:$A$21,"&lt;"&amp;$G11,'Win%'!$R$5:$R$21)/(SUMIF('Win%'!$A$5:$A$21,"&gt;"&amp;$G11,'Win%'!$R$5:$R$21)+SUMIF('Win%'!$A$5:$A$21,"&lt;"&amp;$G11,'Win%'!$R$5:$R$21))</f>
        <v>0.5247524752</v>
      </c>
      <c r="AM11" s="27" t="str">
        <f t="shared" si="17"/>
        <v>#REF!</v>
      </c>
      <c r="AN11" s="27" t="str">
        <f>SUMIF('Win%'!$A$5:$A$21,"&gt;"&amp;#REF!,'Win%'!$R$5:$R$21)/(SUMIF('Win%'!$A$5:$A$21,"&gt;"&amp;#REF!,'Win%'!$R$5:$R$21)+SUMIF('Win%'!$A$5:$A$21,"&lt;"&amp;#REF!,'Win%'!$R$5:$R$21))</f>
        <v>#DIV/0!</v>
      </c>
      <c r="AO11" s="27" t="str">
        <f t="shared" si="18"/>
        <v>#REF!</v>
      </c>
      <c r="AP11" s="28" t="str">
        <f t="shared" si="29"/>
        <v>#DIV/0!</v>
      </c>
      <c r="AQ11" s="27">
        <f t="shared" si="19"/>
        <v>0.4651162791</v>
      </c>
      <c r="AR11" s="27">
        <f>SUMIF('Win%'!$A$5:$A$21,"&gt;"&amp;$J11,'Win%'!$R$5:$R$21)/(SUMIF('Win%'!$A$5:$A$21,"&gt;"&amp;$J11,'Win%'!$R$5:$R$21)+SUMIF('Win%'!$A$5:$A$21,"&lt;"&amp;$J11,'Win%'!$R$5:$R$21))</f>
        <v>0.4752475248</v>
      </c>
      <c r="AS11" s="27">
        <f t="shared" si="20"/>
        <v>0.5744680851</v>
      </c>
      <c r="AT11" s="28">
        <f t="shared" si="30"/>
        <v>0.5247524752</v>
      </c>
      <c r="AU11" s="27">
        <f t="shared" si="21"/>
        <v>1</v>
      </c>
      <c r="AV11" s="27" t="str">
        <f>SUMIF('Win%'!$A$5:$A$21,"&gt;"&amp;$M11,'Win%'!$R$5:$R$21)/(SUMIF('Win%'!$A$5:$A$21,"&gt;"&amp;$M11,'Win%'!$R$5:$R$21)+SUMIF('Win%'!$A$5:$A$21,"&lt;"&amp;$M11,'Win%'!$R$5:$R$21))</f>
        <v>#DIV/0!</v>
      </c>
      <c r="AW11" s="27">
        <f t="shared" si="22"/>
        <v>1</v>
      </c>
      <c r="AX11" s="28" t="str">
        <f t="shared" si="31"/>
        <v>#DIV/0!</v>
      </c>
      <c r="AY11" s="27">
        <f t="shared" si="23"/>
        <v>0.487804878</v>
      </c>
      <c r="AZ11" s="27">
        <f>SUMIF('Win%'!$A$5:$A$21,"&gt;"&amp;$P11,'Win%'!$R$5:$R$21)/(SUMIF('Win%'!$A$5:$A$21,"&gt;"&amp;$P11,'Win%'!$R$5:$R$21)+SUMIF('Win%'!$A$5:$A$21,"&lt;"&amp;$P11,'Win%'!$R$5:$R$21))</f>
        <v>0.702970297</v>
      </c>
      <c r="BA11" s="27">
        <f t="shared" si="24"/>
        <v>0.5652173913</v>
      </c>
      <c r="BB11" s="28">
        <f t="shared" si="32"/>
        <v>0.297029703</v>
      </c>
      <c r="BD11" s="29"/>
    </row>
    <row r="12">
      <c r="A12" s="50" t="s">
        <v>38</v>
      </c>
      <c r="B12" s="51" t="s">
        <v>39</v>
      </c>
      <c r="C12" s="32" t="s">
        <v>40</v>
      </c>
      <c r="D12" s="19"/>
      <c r="E12" s="33"/>
      <c r="F12" s="33"/>
      <c r="G12" s="19"/>
      <c r="H12" s="33"/>
      <c r="I12" s="33"/>
      <c r="J12" s="19"/>
      <c r="K12" s="33"/>
      <c r="L12" s="33"/>
      <c r="M12" s="19"/>
      <c r="N12" s="33"/>
      <c r="O12" s="33"/>
      <c r="P12" s="19">
        <v>9.5</v>
      </c>
      <c r="Q12" s="33">
        <v>-135.0</v>
      </c>
      <c r="R12" s="33">
        <v>115.0</v>
      </c>
      <c r="S12" s="44" t="str">
        <f t="shared" si="1"/>
        <v>#DIV/0!</v>
      </c>
      <c r="T12" s="45" t="str">
        <f t="shared" si="2"/>
        <v>#DIV/0!</v>
      </c>
      <c r="U12" s="26" t="str">
        <f t="shared" si="3"/>
        <v>#DIV/0!</v>
      </c>
      <c r="V12" s="45" t="str">
        <f t="shared" si="4"/>
        <v>#DIV/0!</v>
      </c>
      <c r="W12" s="26" t="str">
        <f t="shared" si="5"/>
        <v>#DIV/0!</v>
      </c>
      <c r="X12" s="26" t="str">
        <f t="shared" si="6"/>
        <v>#DIV/0!</v>
      </c>
      <c r="Y12" s="26" t="str">
        <f t="shared" si="7"/>
        <v>#DIV/0!</v>
      </c>
      <c r="Z12" s="45" t="str">
        <f t="shared" si="8"/>
        <v>#DIV/0!</v>
      </c>
      <c r="AA12" s="46" t="str">
        <f t="shared" si="9"/>
        <v>#DIV/0!</v>
      </c>
      <c r="AB12" s="47" t="str">
        <f t="shared" si="10"/>
        <v>#DIV/0!</v>
      </c>
      <c r="AC12" s="27">
        <f t="shared" si="11"/>
        <v>-0.5644680851</v>
      </c>
      <c r="AD12" s="28">
        <f t="shared" si="12"/>
        <v>0.5248837209</v>
      </c>
      <c r="AE12" s="27">
        <f t="shared" si="13"/>
        <v>1</v>
      </c>
      <c r="AF12" s="27" t="str">
        <f>SUMIF('Win%'!$A$5:$A$21,"&gt;"&amp;$D12,'Win%'!$N$5:$N$21)/(SUMIF('Win%'!$A$5:$A$21,"&gt;"&amp;$D12,'Win%'!$N$5:$N$21)+SUMIF('Win%'!$A$5:$A$21,"&lt;"&amp;$D12,'Win%'!$N$5:$N$21))</f>
        <v>#DIV/0!</v>
      </c>
      <c r="AG12" s="27">
        <f t="shared" si="14"/>
        <v>1</v>
      </c>
      <c r="AH12" s="27" t="str">
        <f>SUMIF('Win%'!$A$5:$A$21,"&lt;"&amp;$D12,'Win%'!$N$5:$N$21)/(SUMIF('Win%'!$A$5:$A$21,"&gt;"&amp;$D12,'Win%'!$N$5:$N$21)+SUMIF('Win%'!$A$5:$A$21,"&lt;"&amp;$D12,'Win%'!$N$5:$N$21))</f>
        <v>#DIV/0!</v>
      </c>
      <c r="AI12" s="27">
        <f t="shared" si="15"/>
        <v>1</v>
      </c>
      <c r="AJ12" s="27" t="str">
        <f>SUMIF('Win%'!$A$5:$A$21,"&gt;"&amp;$G12,'Win%'!$N$5:$N$21)/(SUMIF('Win%'!$A$5:$A$21,"&gt;"&amp;$G12,'Win%'!$N$5:$N$21)+SUMIF('Win%'!$A$5:$A$21,"&lt;"&amp;$G12,'Win%'!$N$5:$N$21))</f>
        <v>#DIV/0!</v>
      </c>
      <c r="AK12" s="27">
        <f t="shared" si="16"/>
        <v>1</v>
      </c>
      <c r="AL12" s="27" t="str">
        <f>SUMIF('Win%'!$A$5:$A$21,"&lt;"&amp;$G12,'Win%'!$N$5:$N$21)/(SUMIF('Win%'!$A$5:$A$21,"&gt;"&amp;$G12,'Win%'!$N$5:$N$21)+SUMIF('Win%'!$A$5:$A$21,"&lt;"&amp;$G12,'Win%'!$N$5:$N$21))</f>
        <v>#DIV/0!</v>
      </c>
      <c r="AM12" s="27" t="str">
        <f t="shared" si="17"/>
        <v>#REF!</v>
      </c>
      <c r="AN12" s="27" t="str">
        <f>SUMIF('Win%'!$A$5:$A$21,"&gt;"&amp;#REF!,'Win%'!$N$5:$N$21)/(SUMIF('Win%'!$A$5:$A$21,"&gt;"&amp;#REF!,'Win%'!$N$5:$N$21)+SUMIF('Win%'!$A$5:$A$21,"&lt;"&amp;#REF!,'Win%'!$N$5:$N$21))</f>
        <v>#DIV/0!</v>
      </c>
      <c r="AO12" s="27" t="str">
        <f t="shared" si="18"/>
        <v>#REF!</v>
      </c>
      <c r="AP12" s="28" t="str">
        <f t="shared" si="29"/>
        <v>#DIV/0!</v>
      </c>
      <c r="AQ12" s="27">
        <f t="shared" si="19"/>
        <v>1</v>
      </c>
      <c r="AR12" s="27" t="str">
        <f>SUMIF('Win%'!$A$5:$A$21,"&gt;"&amp;$J12,'Win%'!$N$5:$N$21)/(SUMIF('Win%'!$A$5:$A$21,"&gt;"&amp;$J12,'Win%'!$N$5:$N$21)+SUMIF('Win%'!$A$5:$A$21,"&lt;"&amp;$J12,'Win%'!$N$5:$N$21))</f>
        <v>#DIV/0!</v>
      </c>
      <c r="AS12" s="27">
        <f t="shared" si="20"/>
        <v>1</v>
      </c>
      <c r="AT12" s="28" t="str">
        <f t="shared" si="30"/>
        <v>#DIV/0!</v>
      </c>
      <c r="AU12" s="27">
        <f t="shared" si="21"/>
        <v>1</v>
      </c>
      <c r="AV12" s="27" t="str">
        <f>SUMIF('Win%'!$A$5:$A$21,"&gt;"&amp;$M12,'Win%'!$N$5:$N$21)/(SUMIF('Win%'!$A$5:$A$21,"&gt;"&amp;$M12,'Win%'!$N$5:$N$21)+SUMIF('Win%'!$A$5:$A$21,"&lt;"&amp;$M12,'Win%'!$N$5:$N$21))</f>
        <v>#DIV/0!</v>
      </c>
      <c r="AW12" s="27">
        <f t="shared" si="22"/>
        <v>1</v>
      </c>
      <c r="AX12" s="28" t="str">
        <f t="shared" si="31"/>
        <v>#DIV/0!</v>
      </c>
      <c r="AY12" s="27">
        <f t="shared" si="23"/>
        <v>0.5744680851</v>
      </c>
      <c r="AZ12" s="27">
        <f>SUMIF('Win%'!$A$5:$A$21,"&gt;"&amp;$P12,'Win%'!$N$5:$N$21)/(SUMIF('Win%'!$A$5:$A$21,"&gt;"&amp;$P12,'Win%'!$N$5:$N$21)+SUMIF('Win%'!$A$5:$A$21,"&lt;"&amp;$P12,'Win%'!$N$5:$N$21))</f>
        <v>0.01</v>
      </c>
      <c r="BA12" s="27">
        <f t="shared" si="24"/>
        <v>0.4651162791</v>
      </c>
      <c r="BB12" s="28">
        <f t="shared" si="32"/>
        <v>0.99</v>
      </c>
      <c r="BD12" s="29"/>
    </row>
    <row r="13">
      <c r="A13" s="40" t="s">
        <v>28</v>
      </c>
      <c r="B13" s="52" t="s">
        <v>41</v>
      </c>
      <c r="C13" s="18" t="s">
        <v>42</v>
      </c>
      <c r="D13" s="19">
        <v>5.5</v>
      </c>
      <c r="E13" s="20">
        <v>-135.0</v>
      </c>
      <c r="F13" s="20">
        <v>115.0</v>
      </c>
      <c r="G13" s="19">
        <v>6.0</v>
      </c>
      <c r="H13" s="20">
        <v>-105.0</v>
      </c>
      <c r="I13" s="20">
        <v>-115.0</v>
      </c>
      <c r="J13" s="19">
        <v>5.5</v>
      </c>
      <c r="K13" s="20">
        <v>-135.0</v>
      </c>
      <c r="L13" s="20">
        <v>110.0</v>
      </c>
      <c r="M13" s="19"/>
      <c r="N13" s="20"/>
      <c r="O13" s="20"/>
      <c r="P13" s="19">
        <v>6.5</v>
      </c>
      <c r="Q13" s="20">
        <v>-125.0</v>
      </c>
      <c r="R13" s="20">
        <v>105.0</v>
      </c>
      <c r="S13" s="23">
        <f t="shared" si="1"/>
        <v>-0.1289235307</v>
      </c>
      <c r="T13" s="24">
        <f t="shared" si="2"/>
        <v>0.08933916647</v>
      </c>
      <c r="U13" s="25">
        <f t="shared" si="3"/>
        <v>-0.212195122</v>
      </c>
      <c r="V13" s="24">
        <f t="shared" si="4"/>
        <v>0.1651162791</v>
      </c>
      <c r="W13" s="26" t="str">
        <f t="shared" si="5"/>
        <v>#DIV/0!</v>
      </c>
      <c r="X13" s="26" t="str">
        <f t="shared" si="6"/>
        <v>#DIV/0!</v>
      </c>
      <c r="Y13" s="25">
        <f t="shared" si="7"/>
        <v>-0.1289235307</v>
      </c>
      <c r="Z13" s="24">
        <f t="shared" si="8"/>
        <v>0.07826496935</v>
      </c>
      <c r="AA13" s="27">
        <f t="shared" si="9"/>
        <v>-0.1289235307</v>
      </c>
      <c r="AB13" s="28">
        <f t="shared" si="10"/>
        <v>0.110906805</v>
      </c>
      <c r="AC13" s="27">
        <f t="shared" si="11"/>
        <v>-0.3179317932</v>
      </c>
      <c r="AD13" s="28">
        <f t="shared" si="12"/>
        <v>0.2745713596</v>
      </c>
      <c r="AE13" s="27">
        <f t="shared" si="13"/>
        <v>0.5744680851</v>
      </c>
      <c r="AF13" s="27">
        <f>SUMIF('Win%'!$A$5:$A$21,"&gt;"&amp;$D13,'Win%'!$W$5:$W$21)/(SUMIF('Win%'!$A$5:$A$21,"&gt;"&amp;$D13,'Win%'!$W$5:$W$21)+SUMIF('Win%'!$A$5:$A$21,"&lt;"&amp;$D13,'Win%'!$W$5:$W$21))</f>
        <v>0.4455445545</v>
      </c>
      <c r="AG13" s="27">
        <f t="shared" si="14"/>
        <v>0.4651162791</v>
      </c>
      <c r="AH13" s="27">
        <f>SUMIF('Win%'!$A$5:$A$21,"&lt;"&amp;$D13,'Win%'!$W$5:$W$21)/(SUMIF('Win%'!$A$5:$A$21,"&gt;"&amp;$D13,'Win%'!$W$5:$W$21)+SUMIF('Win%'!$A$5:$A$21,"&lt;"&amp;$D13,'Win%'!$W$5:$W$21))</f>
        <v>0.5544554455</v>
      </c>
      <c r="AI13" s="27">
        <f t="shared" si="15"/>
        <v>0.512195122</v>
      </c>
      <c r="AJ13" s="27">
        <f>SUMIF('Win%'!$A$5:$A$21,"&gt;"&amp;$G13,'Win%'!$W$5:$W$21)/(SUMIF('Win%'!$A$5:$A$21,"&gt;"&amp;$G13,'Win%'!$W$5:$W$21)+SUMIF('Win%'!$A$5:$A$21,"&lt;"&amp;$G13,'Win%'!$W$5:$W$21))</f>
        <v>0.3</v>
      </c>
      <c r="AK13" s="27">
        <f t="shared" si="16"/>
        <v>0.5348837209</v>
      </c>
      <c r="AL13" s="27">
        <f>SUMIF('Win%'!$A$5:$A$21,"&lt;"&amp;$G13,'Win%'!$W$5:$W$21)/(SUMIF('Win%'!$A$5:$A$21,"&gt;"&amp;$G13,'Win%'!$W$5:$W$21)+SUMIF('Win%'!$A$5:$A$21,"&lt;"&amp;$G13,'Win%'!$W$5:$W$21))</f>
        <v>0.7</v>
      </c>
      <c r="AM13" s="27" t="str">
        <f t="shared" si="17"/>
        <v>#REF!</v>
      </c>
      <c r="AN13" s="27" t="str">
        <f>SUMIF('Win%'!$A$5:$A$21,"&gt;"&amp;#REF!,'Win%'!$W$5:$W$21)/(SUMIF('Win%'!$A$5:$A$21,"&gt;"&amp;#REF!,'Win%'!$W$5:$W$21)+SUMIF('Win%'!$A$5:$A$21,"&lt;"&amp;#REF!,'Win%'!$W$5:$W$21))</f>
        <v>#DIV/0!</v>
      </c>
      <c r="AO13" s="27" t="str">
        <f t="shared" si="18"/>
        <v>#REF!</v>
      </c>
      <c r="AP13" s="28" t="str">
        <f t="shared" si="29"/>
        <v>#DIV/0!</v>
      </c>
      <c r="AQ13" s="27">
        <f t="shared" si="19"/>
        <v>0.5744680851</v>
      </c>
      <c r="AR13" s="27">
        <f>SUMIF('Win%'!$A$5:$A$21,"&gt;"&amp;$J13,'Win%'!$W$5:$W$21)/(SUMIF('Win%'!$A$5:$A$21,"&gt;"&amp;$J13,'Win%'!$W$5:$W$21)+SUMIF('Win%'!$A$5:$A$21,"&lt;"&amp;$J13,'Win%'!$W$5:$W$21))</f>
        <v>0.4455445545</v>
      </c>
      <c r="AS13" s="27">
        <f t="shared" si="20"/>
        <v>0.4761904762</v>
      </c>
      <c r="AT13" s="28">
        <f t="shared" si="30"/>
        <v>0.5544554455</v>
      </c>
      <c r="AU13" s="27">
        <f t="shared" si="21"/>
        <v>1</v>
      </c>
      <c r="AV13" s="27" t="str">
        <f>SUMIF('Win%'!$A$5:$A$21,"&gt;"&amp;$M13,'Win%'!$W$5:$W$21)/(SUMIF('Win%'!$A$5:$A$21,"&gt;"&amp;$M13,'Win%'!$W$5:$W$21)+SUMIF('Win%'!$A$5:$A$21,"&lt;"&amp;$M13,'Win%'!$W$5:$W$21))</f>
        <v>#DIV/0!</v>
      </c>
      <c r="AW13" s="27">
        <f t="shared" si="22"/>
        <v>1</v>
      </c>
      <c r="AX13" s="28" t="str">
        <f t="shared" si="31"/>
        <v>#DIV/0!</v>
      </c>
      <c r="AY13" s="27">
        <f t="shared" si="23"/>
        <v>0.5555555556</v>
      </c>
      <c r="AZ13" s="27">
        <f>SUMIF('Win%'!$A$5:$A$21,"&gt;"&amp;$P13,'Win%'!$W$5:$W$21)/(SUMIF('Win%'!$A$5:$A$21,"&gt;"&amp;$P13,'Win%'!$W$5:$W$21)+SUMIF('Win%'!$A$5:$A$21,"&lt;"&amp;$P13,'Win%'!$W$5:$W$21))</f>
        <v>0.2376237624</v>
      </c>
      <c r="BA13" s="27">
        <f t="shared" si="24"/>
        <v>0.487804878</v>
      </c>
      <c r="BB13" s="28">
        <f t="shared" si="32"/>
        <v>0.7623762376</v>
      </c>
      <c r="BD13" s="29"/>
    </row>
    <row r="14">
      <c r="A14" s="40" t="s">
        <v>28</v>
      </c>
      <c r="B14" s="53" t="s">
        <v>43</v>
      </c>
      <c r="C14" s="32" t="s">
        <v>44</v>
      </c>
      <c r="D14" s="19">
        <v>8.5</v>
      </c>
      <c r="E14" s="33">
        <v>100.0</v>
      </c>
      <c r="F14" s="33">
        <v>-120.0</v>
      </c>
      <c r="G14" s="19">
        <v>8.5</v>
      </c>
      <c r="H14" s="33">
        <v>-110.0</v>
      </c>
      <c r="I14" s="33">
        <v>-110.0</v>
      </c>
      <c r="J14" s="19">
        <v>8.5</v>
      </c>
      <c r="K14" s="33">
        <v>-105.0</v>
      </c>
      <c r="L14" s="33">
        <v>-115.0</v>
      </c>
      <c r="M14" s="19"/>
      <c r="N14" s="33"/>
      <c r="O14" s="33"/>
      <c r="P14" s="19">
        <v>10.5</v>
      </c>
      <c r="Q14" s="33">
        <v>-160.0</v>
      </c>
      <c r="R14" s="33">
        <v>135.0</v>
      </c>
      <c r="S14" s="34">
        <f t="shared" si="1"/>
        <v>-0.01</v>
      </c>
      <c r="T14" s="24">
        <f t="shared" si="2"/>
        <v>-0.03545454545</v>
      </c>
      <c r="U14" s="25">
        <f t="shared" si="3"/>
        <v>-0.03380952381</v>
      </c>
      <c r="V14" s="24">
        <f t="shared" si="4"/>
        <v>-0.01380952381</v>
      </c>
      <c r="W14" s="26" t="str">
        <f t="shared" si="5"/>
        <v>#DIV/0!</v>
      </c>
      <c r="X14" s="26" t="str">
        <f t="shared" si="6"/>
        <v>#DIV/0!</v>
      </c>
      <c r="Y14" s="25">
        <f t="shared" si="7"/>
        <v>-0.02219512195</v>
      </c>
      <c r="Z14" s="24">
        <f t="shared" si="8"/>
        <v>-0.02488372093</v>
      </c>
      <c r="AA14" s="27">
        <f t="shared" si="9"/>
        <v>-0.01</v>
      </c>
      <c r="AB14" s="28">
        <f t="shared" si="10"/>
        <v>-0.02471593006</v>
      </c>
      <c r="AC14" s="27">
        <f t="shared" si="11"/>
        <v>-0.5353846154</v>
      </c>
      <c r="AD14" s="28">
        <f t="shared" si="12"/>
        <v>0.4944680851</v>
      </c>
      <c r="AE14" s="27">
        <f t="shared" si="13"/>
        <v>0.5</v>
      </c>
      <c r="AF14" s="27">
        <f>SUMIF('Win%'!$A$5:$A$21,"&gt;"&amp;$D14,'Win%'!$X$5:$X$21)/(SUMIF('Win%'!$A$5:$A$21,"&gt;"&amp;$D14,'Win%'!$X$5:$X$21)+SUMIF('Win%'!$A$5:$A$21,"&lt;"&amp;$D14,'Win%'!$X$5:$X$21))</f>
        <v>0.49</v>
      </c>
      <c r="AG14" s="27">
        <f t="shared" si="14"/>
        <v>0.5454545455</v>
      </c>
      <c r="AH14" s="27">
        <f>SUMIF('Win%'!$A$5:$A$21,"&lt;"&amp;$D14,'Win%'!$X$5:$X$21)/(SUMIF('Win%'!$A$5:$A$21,"&gt;"&amp;$D14,'Win%'!$X$5:$X$21)+SUMIF('Win%'!$A$5:$A$21,"&lt;"&amp;$D14,'Win%'!$X$5:$X$21))</f>
        <v>0.51</v>
      </c>
      <c r="AI14" s="27">
        <f t="shared" si="15"/>
        <v>0.5238095238</v>
      </c>
      <c r="AJ14" s="27">
        <f>SUMIF('Win%'!$A$5:$A$21,"&gt;"&amp;$G14,'Win%'!$X$5:$X$21)/(SUMIF('Win%'!$A$5:$A$21,"&gt;"&amp;$G14,'Win%'!$X$5:$X$21)+SUMIF('Win%'!$A$5:$A$21,"&lt;"&amp;$G14,'Win%'!$X$5:$X$21))</f>
        <v>0.49</v>
      </c>
      <c r="AK14" s="27">
        <f t="shared" si="16"/>
        <v>0.5238095238</v>
      </c>
      <c r="AL14" s="27">
        <f>SUMIF('Win%'!$A$5:$A$21,"&lt;"&amp;$G14,'Win%'!$X$5:$X$21)/(SUMIF('Win%'!$A$5:$A$21,"&gt;"&amp;$G14,'Win%'!$X$5:$X$21)+SUMIF('Win%'!$A$5:$A$21,"&lt;"&amp;$G14,'Win%'!$X$5:$X$21))</f>
        <v>0.51</v>
      </c>
      <c r="AM14" s="27" t="str">
        <f t="shared" si="17"/>
        <v>#REF!</v>
      </c>
      <c r="AN14" s="27" t="str">
        <f>SUMIF('Win%'!$A$5:$A$21,"&gt;"&amp;#REF!,'Win%'!$X$5:$X$21)/(SUMIF('Win%'!$A$5:$A$21,"&gt;"&amp;#REF!,'Win%'!$X$5:$X$21)+SUMIF('Win%'!$A$5:$A$21,"&lt;"&amp;#REF!,'Win%'!$X$5:$X$21))</f>
        <v>#DIV/0!</v>
      </c>
      <c r="AO14" s="27" t="str">
        <f t="shared" si="18"/>
        <v>#REF!</v>
      </c>
      <c r="AP14" s="28" t="str">
        <f t="shared" si="29"/>
        <v>#DIV/0!</v>
      </c>
      <c r="AQ14" s="27">
        <f t="shared" si="19"/>
        <v>0.512195122</v>
      </c>
      <c r="AR14" s="27">
        <f>SUMIF('Win%'!$A$5:$A$21,"&gt;"&amp;$J14,'Win%'!$X$5:$X$21)/(SUMIF('Win%'!$A$5:$A$21,"&gt;"&amp;$J14,'Win%'!$X$5:$X$21)+SUMIF('Win%'!$A$5:$A$21,"&lt;"&amp;$J14,'Win%'!$X$5:$X$21))</f>
        <v>0.49</v>
      </c>
      <c r="AS14" s="27">
        <f t="shared" si="20"/>
        <v>0.5348837209</v>
      </c>
      <c r="AT14" s="28">
        <f t="shared" si="30"/>
        <v>0.51</v>
      </c>
      <c r="AU14" s="27">
        <f t="shared" si="21"/>
        <v>1</v>
      </c>
      <c r="AV14" s="27" t="str">
        <f>SUMIF('Win%'!$A$5:$A$21,"&gt;"&amp;$M14,'Win%'!$X$5:$X$21)/(SUMIF('Win%'!$A$5:$A$21,"&gt;"&amp;$M14,'Win%'!$X$5:$X$21)+SUMIF('Win%'!$A$5:$A$21,"&lt;"&amp;$M14,'Win%'!$X$5:$X$21))</f>
        <v>#DIV/0!</v>
      </c>
      <c r="AW14" s="27">
        <f t="shared" si="22"/>
        <v>1</v>
      </c>
      <c r="AX14" s="28" t="str">
        <f t="shared" si="31"/>
        <v>#DIV/0!</v>
      </c>
      <c r="AY14" s="27">
        <f t="shared" si="23"/>
        <v>0.6153846154</v>
      </c>
      <c r="AZ14" s="27">
        <f>SUMIF('Win%'!$A$5:$A$21,"&gt;"&amp;$P14,'Win%'!$X$5:$X$21)/(SUMIF('Win%'!$A$5:$A$21,"&gt;"&amp;$P14,'Win%'!$X$5:$X$21)+SUMIF('Win%'!$A$5:$A$21,"&lt;"&amp;$P14,'Win%'!$X$5:$X$21))</f>
        <v>0.08</v>
      </c>
      <c r="BA14" s="27">
        <f t="shared" si="24"/>
        <v>0.4255319149</v>
      </c>
      <c r="BB14" s="28">
        <f t="shared" si="32"/>
        <v>0.92</v>
      </c>
      <c r="BD14" s="29"/>
    </row>
    <row r="15">
      <c r="A15" s="54" t="s">
        <v>45</v>
      </c>
      <c r="B15" s="55" t="s">
        <v>46</v>
      </c>
      <c r="C15" s="18" t="s">
        <v>47</v>
      </c>
      <c r="D15" s="19">
        <v>3.5</v>
      </c>
      <c r="E15" s="20">
        <v>-160.0</v>
      </c>
      <c r="F15" s="20">
        <v>135.0</v>
      </c>
      <c r="G15" s="19">
        <v>4.0</v>
      </c>
      <c r="H15" s="20">
        <v>105.0</v>
      </c>
      <c r="I15" s="20">
        <v>-125.0</v>
      </c>
      <c r="J15" s="19">
        <v>3.5</v>
      </c>
      <c r="K15" s="20">
        <v>-150.0</v>
      </c>
      <c r="L15" s="20">
        <v>125.0</v>
      </c>
      <c r="M15" s="19"/>
      <c r="N15" s="20"/>
      <c r="O15" s="20"/>
      <c r="P15" s="19">
        <v>4.5</v>
      </c>
      <c r="Q15" s="20">
        <v>-110.0</v>
      </c>
      <c r="R15" s="20">
        <v>-110.0</v>
      </c>
      <c r="S15" s="23">
        <f t="shared" si="1"/>
        <v>0.06138306138</v>
      </c>
      <c r="T15" s="24">
        <f t="shared" si="2"/>
        <v>-0.1022995917</v>
      </c>
      <c r="U15" s="25">
        <f t="shared" si="3"/>
        <v>0.08552845528</v>
      </c>
      <c r="V15" s="24">
        <f t="shared" si="4"/>
        <v>-0.1288888889</v>
      </c>
      <c r="W15" s="26" t="str">
        <f t="shared" si="5"/>
        <v>#DIV/0!</v>
      </c>
      <c r="X15" s="26" t="str">
        <f t="shared" si="6"/>
        <v>#DIV/0!</v>
      </c>
      <c r="Y15" s="25">
        <f t="shared" si="7"/>
        <v>0.07676767677</v>
      </c>
      <c r="Z15" s="24">
        <f t="shared" si="8"/>
        <v>-0.1212121212</v>
      </c>
      <c r="AA15" s="27">
        <f t="shared" si="9"/>
        <v>0.08552845528</v>
      </c>
      <c r="AB15" s="28">
        <f t="shared" si="10"/>
        <v>-0.1174668673</v>
      </c>
      <c r="AC15" s="27">
        <f t="shared" si="11"/>
        <v>-0.08946608947</v>
      </c>
      <c r="AD15" s="28">
        <f t="shared" si="12"/>
        <v>0.04184704185</v>
      </c>
      <c r="AE15" s="27">
        <f t="shared" si="13"/>
        <v>0.6153846154</v>
      </c>
      <c r="AF15" s="27">
        <f>SUMIF('Win%'!$A$5:$A$21,"&gt;"&amp;$D15,'Win%'!$J$5:$J$21)/(SUMIF('Win%'!$A$5:$A$21,"&gt;"&amp;$D15,'Win%'!$J$5:$J$21)+SUMIF('Win%'!$A$5:$A$21,"&lt;"&amp;$D15,'Win%'!$J$5:$J$21))</f>
        <v>0.6767676768</v>
      </c>
      <c r="AG15" s="27">
        <f t="shared" si="14"/>
        <v>0.4255319149</v>
      </c>
      <c r="AH15" s="27">
        <f>SUMIF('Win%'!$A$5:$A$21,"&lt;"&amp;$D15,'Win%'!$J$5:$J$21)/(SUMIF('Win%'!$A$5:$A$21,"&gt;"&amp;$D15,'Win%'!$J$5:$J$21)+SUMIF('Win%'!$A$5:$A$21,"&lt;"&amp;$D15,'Win%'!$J$5:$J$21))</f>
        <v>0.3232323232</v>
      </c>
      <c r="AI15" s="27">
        <f t="shared" si="15"/>
        <v>0.487804878</v>
      </c>
      <c r="AJ15" s="27">
        <f>SUMIF('Win%'!$A$5:$A$21,"&gt;"&amp;$G15,'Win%'!$J$5:$J$21)/(SUMIF('Win%'!$A$5:$A$21,"&gt;"&amp;$G15,'Win%'!$J$5:$J$21)+SUMIF('Win%'!$A$5:$A$21,"&lt;"&amp;$G15,'Win%'!$J$5:$J$21))</f>
        <v>0.5733333333</v>
      </c>
      <c r="AK15" s="27">
        <f t="shared" si="16"/>
        <v>0.5555555556</v>
      </c>
      <c r="AL15" s="27">
        <f>SUMIF('Win%'!$A$5:$A$21,"&lt;"&amp;$G15,'Win%'!$J$5:$J$21)/(SUMIF('Win%'!$A$5:$A$21,"&gt;"&amp;$G15,'Win%'!$J$5:$J$21)+SUMIF('Win%'!$A$5:$A$21,"&lt;"&amp;$G15,'Win%'!$J$5:$J$21))</f>
        <v>0.4266666667</v>
      </c>
      <c r="AM15" s="27" t="str">
        <f t="shared" si="17"/>
        <v>#REF!</v>
      </c>
      <c r="AN15" s="27" t="str">
        <f>SUMIF('Win%'!$A$5:$A$21,"&gt;"&amp;#REF!,'Win%'!$J$5:$J$21)/(SUMIF('Win%'!$A$5:$A$21,"&gt;"&amp;#REF!,'Win%'!$J$5:$J$21)+SUMIF('Win%'!$A$5:$A$21,"&lt;"&amp;#REF!,'Win%'!$J$5:$J$21))</f>
        <v>#DIV/0!</v>
      </c>
      <c r="AO15" s="27" t="str">
        <f t="shared" si="18"/>
        <v>#REF!</v>
      </c>
      <c r="AP15" s="28" t="str">
        <f t="shared" si="29"/>
        <v>#DIV/0!</v>
      </c>
      <c r="AQ15" s="27">
        <f t="shared" si="19"/>
        <v>0.6</v>
      </c>
      <c r="AR15" s="27">
        <f>SUMIF('Win%'!$A$5:$A$21,"&gt;"&amp;$J15,'Win%'!$J$5:$J$21)/(SUMIF('Win%'!$A$5:$A$21,"&gt;"&amp;$J15,'Win%'!$J$5:$J$21)+SUMIF('Win%'!$A$5:$A$21,"&lt;"&amp;$J15,'Win%'!$J$5:$J$21))</f>
        <v>0.6767676768</v>
      </c>
      <c r="AS15" s="27">
        <f t="shared" si="20"/>
        <v>0.4444444444</v>
      </c>
      <c r="AT15" s="28">
        <f t="shared" si="30"/>
        <v>0.3232323232</v>
      </c>
      <c r="AU15" s="27">
        <f t="shared" si="21"/>
        <v>1</v>
      </c>
      <c r="AV15" s="27" t="str">
        <f>SUMIF('Win%'!$A$5:$A$21,"&gt;"&amp;$M15,'Win%'!$J$5:$J$21)/(SUMIF('Win%'!$A$5:$A$21,"&gt;"&amp;$M15,'Win%'!$J$5:$J$21)+SUMIF('Win%'!$A$5:$A$21,"&lt;"&amp;$M15,'Win%'!$J$5:$J$21))</f>
        <v>#DIV/0!</v>
      </c>
      <c r="AW15" s="27">
        <f t="shared" si="22"/>
        <v>1</v>
      </c>
      <c r="AX15" s="28" t="str">
        <f t="shared" si="31"/>
        <v>#DIV/0!</v>
      </c>
      <c r="AY15" s="27">
        <f t="shared" si="23"/>
        <v>0.5238095238</v>
      </c>
      <c r="AZ15" s="27">
        <f>SUMIF('Win%'!$A$5:$A$21,"&gt;"&amp;$P15,'Win%'!$J$5:$J$21)/(SUMIF('Win%'!$A$5:$A$21,"&gt;"&amp;$P15,'Win%'!$J$5:$J$21)+SUMIF('Win%'!$A$5:$A$21,"&lt;"&amp;$P15,'Win%'!$J$5:$J$21))</f>
        <v>0.4343434343</v>
      </c>
      <c r="BA15" s="27">
        <f t="shared" si="24"/>
        <v>0.5238095238</v>
      </c>
      <c r="BB15" s="28">
        <f t="shared" si="32"/>
        <v>0.5656565657</v>
      </c>
      <c r="BD15" s="29"/>
    </row>
    <row r="16">
      <c r="A16" s="54" t="s">
        <v>45</v>
      </c>
      <c r="B16" s="56" t="s">
        <v>48</v>
      </c>
      <c r="C16" s="32" t="s">
        <v>49</v>
      </c>
      <c r="D16" s="19">
        <v>7.5</v>
      </c>
      <c r="E16" s="33">
        <v>105.0</v>
      </c>
      <c r="F16" s="33">
        <v>-130.0</v>
      </c>
      <c r="G16" s="19">
        <v>7.0</v>
      </c>
      <c r="H16" s="33">
        <v>-115.0</v>
      </c>
      <c r="I16" s="33">
        <v>-105.0</v>
      </c>
      <c r="J16" s="19">
        <v>7.5</v>
      </c>
      <c r="K16" s="33">
        <v>105.0</v>
      </c>
      <c r="L16" s="33">
        <v>-125.0</v>
      </c>
      <c r="M16" s="19"/>
      <c r="N16" s="33"/>
      <c r="O16" s="33"/>
      <c r="P16" s="19">
        <v>9.5</v>
      </c>
      <c r="Q16" s="33">
        <v>-160.0</v>
      </c>
      <c r="R16" s="33">
        <v>135.0</v>
      </c>
      <c r="S16" s="34">
        <f t="shared" si="1"/>
        <v>0.03219512195</v>
      </c>
      <c r="T16" s="24">
        <f t="shared" si="2"/>
        <v>-0.0852173913</v>
      </c>
      <c r="U16" s="25">
        <f t="shared" si="3"/>
        <v>0.1493268054</v>
      </c>
      <c r="V16" s="24">
        <f t="shared" si="4"/>
        <v>-0.1964056483</v>
      </c>
      <c r="W16" s="26" t="str">
        <f t="shared" si="5"/>
        <v>#DIV/0!</v>
      </c>
      <c r="X16" s="26" t="str">
        <f t="shared" si="6"/>
        <v>#DIV/0!</v>
      </c>
      <c r="Y16" s="25">
        <f t="shared" si="7"/>
        <v>0.03219512195</v>
      </c>
      <c r="Z16" s="24">
        <f t="shared" si="8"/>
        <v>-0.07555555556</v>
      </c>
      <c r="AA16" s="27">
        <f t="shared" si="9"/>
        <v>0.1493268054</v>
      </c>
      <c r="AB16" s="28">
        <f t="shared" si="10"/>
        <v>-0.1190595317</v>
      </c>
      <c r="AC16" s="27">
        <f t="shared" si="11"/>
        <v>-0.4953846154</v>
      </c>
      <c r="AD16" s="28">
        <f t="shared" si="12"/>
        <v>0.4544680851</v>
      </c>
      <c r="AE16" s="27">
        <f t="shared" si="13"/>
        <v>0.487804878</v>
      </c>
      <c r="AF16" s="27">
        <f>SUMIF('Win%'!$A$5:$A$21,"&gt;"&amp;$D16,'Win%'!$K$5:$K$21)/(SUMIF('Win%'!$A$5:$A$21,"&gt;"&amp;$D16,'Win%'!$K$5:$K$21)+SUMIF('Win%'!$A$5:$A$21,"&lt;"&amp;$D16,'Win%'!$K$5:$K$21))</f>
        <v>0.52</v>
      </c>
      <c r="AG16" s="27">
        <f t="shared" si="14"/>
        <v>0.5652173913</v>
      </c>
      <c r="AH16" s="27">
        <f>SUMIF('Win%'!$A$5:$A$21,"&lt;"&amp;$D16,'Win%'!$K$5:$K$21)/(SUMIF('Win%'!$A$5:$A$21,"&gt;"&amp;$D16,'Win%'!$K$5:$K$21)+SUMIF('Win%'!$A$5:$A$21,"&lt;"&amp;$D16,'Win%'!$K$5:$K$21))</f>
        <v>0.48</v>
      </c>
      <c r="AI16" s="27">
        <f t="shared" si="15"/>
        <v>0.5348837209</v>
      </c>
      <c r="AJ16" s="27">
        <f>SUMIF('Win%'!$A$5:$A$21,"&gt;"&amp;$G16,'Win%'!$K$5:$K$21)/(SUMIF('Win%'!$A$5:$A$21,"&gt;"&amp;$G16,'Win%'!$K$5:$K$21)+SUMIF('Win%'!$A$5:$A$21,"&lt;"&amp;$G16,'Win%'!$K$5:$K$21))</f>
        <v>0.6842105263</v>
      </c>
      <c r="AK16" s="27">
        <f t="shared" si="16"/>
        <v>0.512195122</v>
      </c>
      <c r="AL16" s="27">
        <f>SUMIF('Win%'!$A$5:$A$21,"&lt;"&amp;$G16,'Win%'!$K$5:$K$21)/(SUMIF('Win%'!$A$5:$A$21,"&gt;"&amp;$G16,'Win%'!$K$5:$K$21)+SUMIF('Win%'!$A$5:$A$21,"&lt;"&amp;$G16,'Win%'!$K$5:$K$21))</f>
        <v>0.3157894737</v>
      </c>
      <c r="AM16" s="27" t="str">
        <f t="shared" si="17"/>
        <v>#REF!</v>
      </c>
      <c r="AN16" s="27" t="str">
        <f>SUMIF('Win%'!$A$5:$A$21,"&gt;"&amp;#REF!,'Win%'!$K$5:$K$21)/(SUMIF('Win%'!$A$5:$A$21,"&gt;"&amp;#REF!,'Win%'!$K$5:$K$21)+SUMIF('Win%'!$A$5:$A$21,"&lt;"&amp;#REF!,'Win%'!$K$5:$K$21))</f>
        <v>#DIV/0!</v>
      </c>
      <c r="AO16" s="27" t="str">
        <f t="shared" si="18"/>
        <v>#REF!</v>
      </c>
      <c r="AP16" s="28" t="str">
        <f t="shared" si="29"/>
        <v>#DIV/0!</v>
      </c>
      <c r="AQ16" s="27">
        <f t="shared" si="19"/>
        <v>0.487804878</v>
      </c>
      <c r="AR16" s="27">
        <f>SUMIF('Win%'!$A$5:$A$21,"&gt;"&amp;$J16,'Win%'!$K$5:$K$21)/(SUMIF('Win%'!$A$5:$A$21,"&gt;"&amp;$J16,'Win%'!$K$5:$K$21)+SUMIF('Win%'!$A$5:$A$21,"&lt;"&amp;$J16,'Win%'!$K$5:$K$21))</f>
        <v>0.52</v>
      </c>
      <c r="AS16" s="27">
        <f t="shared" si="20"/>
        <v>0.5555555556</v>
      </c>
      <c r="AT16" s="28">
        <f t="shared" si="30"/>
        <v>0.48</v>
      </c>
      <c r="AU16" s="27">
        <f t="shared" si="21"/>
        <v>1</v>
      </c>
      <c r="AV16" s="27" t="str">
        <f>SUMIF('Win%'!$A$5:$A$21,"&gt;"&amp;$M16,'Win%'!$K$5:$K$21)/(SUMIF('Win%'!$A$5:$A$21,"&gt;"&amp;$M16,'Win%'!$K$5:$K$21)+SUMIF('Win%'!$A$5:$A$21,"&lt;"&amp;$M16,'Win%'!$K$5:$K$21))</f>
        <v>#DIV/0!</v>
      </c>
      <c r="AW16" s="27">
        <f t="shared" si="22"/>
        <v>1</v>
      </c>
      <c r="AX16" s="28" t="str">
        <f t="shared" si="31"/>
        <v>#DIV/0!</v>
      </c>
      <c r="AY16" s="27">
        <f t="shared" si="23"/>
        <v>0.6153846154</v>
      </c>
      <c r="AZ16" s="27">
        <f>SUMIF('Win%'!$A$5:$A$21,"&gt;"&amp;$P16,'Win%'!$K$5:$K$21)/(SUMIF('Win%'!$A$5:$A$21,"&gt;"&amp;$P16,'Win%'!$K$5:$K$21)+SUMIF('Win%'!$A$5:$A$21,"&lt;"&amp;$P16,'Win%'!$K$5:$K$21))</f>
        <v>0.12</v>
      </c>
      <c r="BA16" s="27">
        <f t="shared" si="24"/>
        <v>0.4255319149</v>
      </c>
      <c r="BB16" s="28">
        <f t="shared" si="32"/>
        <v>0.88</v>
      </c>
      <c r="BD16" s="29"/>
    </row>
    <row r="17">
      <c r="A17" s="54" t="s">
        <v>45</v>
      </c>
      <c r="B17" s="57" t="s">
        <v>50</v>
      </c>
      <c r="C17" s="18" t="s">
        <v>51</v>
      </c>
      <c r="D17" s="19">
        <v>6.5</v>
      </c>
      <c r="E17" s="20">
        <v>-120.0</v>
      </c>
      <c r="F17" s="20">
        <v>100.0</v>
      </c>
      <c r="G17" s="19">
        <v>6.5</v>
      </c>
      <c r="H17" s="20">
        <v>-120.0</v>
      </c>
      <c r="I17" s="20">
        <v>100.0</v>
      </c>
      <c r="J17" s="19">
        <v>6.5</v>
      </c>
      <c r="K17" s="20">
        <v>-120.0</v>
      </c>
      <c r="L17" s="20">
        <v>100.0</v>
      </c>
      <c r="M17" s="19"/>
      <c r="N17" s="20"/>
      <c r="O17" s="20"/>
      <c r="P17" s="19">
        <v>6.5</v>
      </c>
      <c r="Q17" s="20">
        <v>115.0</v>
      </c>
      <c r="R17" s="20">
        <v>-135.0</v>
      </c>
      <c r="S17" s="23">
        <f t="shared" si="1"/>
        <v>-0.02545454545</v>
      </c>
      <c r="T17" s="24">
        <f t="shared" si="2"/>
        <v>-0.02</v>
      </c>
      <c r="U17" s="25">
        <f t="shared" si="3"/>
        <v>-0.02545454545</v>
      </c>
      <c r="V17" s="24">
        <f t="shared" si="4"/>
        <v>-0.02</v>
      </c>
      <c r="W17" s="26" t="str">
        <f t="shared" si="5"/>
        <v>#DIV/0!</v>
      </c>
      <c r="X17" s="26" t="str">
        <f t="shared" si="6"/>
        <v>#DIV/0!</v>
      </c>
      <c r="Y17" s="25">
        <f t="shared" si="7"/>
        <v>-0.02545454545</v>
      </c>
      <c r="Z17" s="24">
        <f t="shared" si="8"/>
        <v>-0.02</v>
      </c>
      <c r="AA17" s="27">
        <f t="shared" si="9"/>
        <v>-0.02545454545</v>
      </c>
      <c r="AB17" s="28">
        <f t="shared" si="10"/>
        <v>-0.02</v>
      </c>
      <c r="AC17" s="27">
        <f t="shared" si="11"/>
        <v>0.05488372093</v>
      </c>
      <c r="AD17" s="28">
        <f t="shared" si="12"/>
        <v>-0.09446808511</v>
      </c>
      <c r="AE17" s="27">
        <f t="shared" si="13"/>
        <v>0.5454545455</v>
      </c>
      <c r="AF17" s="27">
        <f>SUMIF('Win%'!$A$5:$A$21,"&gt;"&amp;$D17,'Win%'!$L$5:$L$21)/(SUMIF('Win%'!$A$5:$A$21,"&gt;"&amp;$D17,'Win%'!$L$5:$L$21)+SUMIF('Win%'!$A$5:$A$21,"&lt;"&amp;$D17,'Win%'!$L$5:$L$21))</f>
        <v>0.52</v>
      </c>
      <c r="AG17" s="27">
        <f t="shared" si="14"/>
        <v>0.5</v>
      </c>
      <c r="AH17" s="27">
        <f>SUMIF('Win%'!$A$5:$A$21,"&lt;"&amp;$D17,'Win%'!$L$5:$L$21)/(SUMIF('Win%'!$A$5:$A$21,"&gt;"&amp;$D17,'Win%'!$L$5:$L$21)+SUMIF('Win%'!$A$5:$A$21,"&lt;"&amp;$D17,'Win%'!$L$5:$L$21))</f>
        <v>0.48</v>
      </c>
      <c r="AI17" s="27">
        <f t="shared" si="15"/>
        <v>0.5454545455</v>
      </c>
      <c r="AJ17" s="27">
        <f>SUMIF('Win%'!$A$5:$A$21,"&gt;"&amp;$G17,'Win%'!$L$5:$L$21)/(SUMIF('Win%'!$A$5:$A$21,"&gt;"&amp;$G17,'Win%'!$L$5:$L$21)+SUMIF('Win%'!$A$5:$A$21,"&lt;"&amp;$G17,'Win%'!$L$5:$L$21))</f>
        <v>0.52</v>
      </c>
      <c r="AK17" s="27">
        <f t="shared" si="16"/>
        <v>0.5</v>
      </c>
      <c r="AL17" s="27">
        <f>SUMIF('Win%'!$A$5:$A$21,"&lt;"&amp;$G17,'Win%'!$L$5:$L$21)/(SUMIF('Win%'!$A$5:$A$21,"&gt;"&amp;$G17,'Win%'!$L$5:$L$21)+SUMIF('Win%'!$A$5:$A$21,"&lt;"&amp;$G17,'Win%'!$L$5:$L$21))</f>
        <v>0.48</v>
      </c>
      <c r="AM17" s="27" t="str">
        <f t="shared" si="17"/>
        <v>#REF!</v>
      </c>
      <c r="AN17" s="27" t="str">
        <f>SUMIF('Win%'!$A$5:$A$21,"&gt;"&amp;#REF!,'Win%'!$L$5:$L$21)/(SUMIF('Win%'!$A$5:$A$21,"&gt;"&amp;#REF!,'Win%'!$L$5:$L$21)+SUMIF('Win%'!$A$5:$A$21,"&lt;"&amp;#REF!,'Win%'!$L$5:$L$21))</f>
        <v>#DIV/0!</v>
      </c>
      <c r="AO17" s="27" t="str">
        <f t="shared" si="18"/>
        <v>#REF!</v>
      </c>
      <c r="AP17" s="28" t="str">
        <f t="shared" si="29"/>
        <v>#DIV/0!</v>
      </c>
      <c r="AQ17" s="27">
        <f t="shared" si="19"/>
        <v>0.5454545455</v>
      </c>
      <c r="AR17" s="27">
        <f>SUMIF('Win%'!$A$5:$A$21,"&gt;"&amp;$J17,'Win%'!$L$5:$L$21)/(SUMIF('Win%'!$A$5:$A$21,"&gt;"&amp;$J17,'Win%'!$L$5:$L$21)+SUMIF('Win%'!$A$5:$A$21,"&lt;"&amp;$J17,'Win%'!$L$5:$L$21))</f>
        <v>0.52</v>
      </c>
      <c r="AS17" s="27">
        <f t="shared" si="20"/>
        <v>0.5</v>
      </c>
      <c r="AT17" s="28">
        <f t="shared" si="30"/>
        <v>0.48</v>
      </c>
      <c r="AU17" s="27">
        <f t="shared" si="21"/>
        <v>1</v>
      </c>
      <c r="AV17" s="27" t="str">
        <f>SUMIF('Win%'!$A$5:$A$21,"&gt;"&amp;$M17,'Win%'!$L$5:$L$21)/(SUMIF('Win%'!$A$5:$A$21,"&gt;"&amp;$M17,'Win%'!$L$5:$L$21)+SUMIF('Win%'!$A$5:$A$21,"&lt;"&amp;$M17,'Win%'!$L$5:$L$21))</f>
        <v>#DIV/0!</v>
      </c>
      <c r="AW17" s="27">
        <f t="shared" si="22"/>
        <v>1</v>
      </c>
      <c r="AX17" s="28" t="str">
        <f t="shared" si="31"/>
        <v>#DIV/0!</v>
      </c>
      <c r="AY17" s="27">
        <f t="shared" si="23"/>
        <v>0.4651162791</v>
      </c>
      <c r="AZ17" s="27">
        <f>SUMIF('Win%'!$A$5:$A$21,"&gt;"&amp;$P17,'Win%'!$L$5:$L$21)/(SUMIF('Win%'!$A$5:$A$21,"&gt;"&amp;$P17,'Win%'!$L$5:$L$21)+SUMIF('Win%'!$A$5:$A$21,"&lt;"&amp;$P17,'Win%'!$L$5:$L$21))</f>
        <v>0.52</v>
      </c>
      <c r="BA17" s="27">
        <f t="shared" si="24"/>
        <v>0.5744680851</v>
      </c>
      <c r="BB17" s="28">
        <f t="shared" si="32"/>
        <v>0.48</v>
      </c>
      <c r="BD17" s="29"/>
    </row>
    <row r="18">
      <c r="A18" s="50" t="s">
        <v>38</v>
      </c>
      <c r="B18" s="58" t="s">
        <v>52</v>
      </c>
      <c r="C18" s="32" t="s">
        <v>53</v>
      </c>
      <c r="D18" s="19">
        <v>12.5</v>
      </c>
      <c r="E18" s="33">
        <v>105.0</v>
      </c>
      <c r="F18" s="33">
        <v>-125.0</v>
      </c>
      <c r="G18" s="19">
        <v>12.0</v>
      </c>
      <c r="H18" s="33">
        <v>-120.0</v>
      </c>
      <c r="I18" s="33">
        <v>100.0</v>
      </c>
      <c r="J18" s="19">
        <v>12.5</v>
      </c>
      <c r="K18" s="33">
        <v>105.0</v>
      </c>
      <c r="L18" s="33">
        <v>-125.0</v>
      </c>
      <c r="M18" s="19"/>
      <c r="N18" s="33"/>
      <c r="O18" s="33"/>
      <c r="P18" s="19">
        <v>10.5</v>
      </c>
      <c r="Q18" s="33">
        <v>-115.0</v>
      </c>
      <c r="R18" s="33">
        <v>-105.0</v>
      </c>
      <c r="S18" s="34">
        <f t="shared" si="1"/>
        <v>-0.03235933349</v>
      </c>
      <c r="T18" s="24">
        <f t="shared" si="2"/>
        <v>-0.01100110011</v>
      </c>
      <c r="U18" s="25">
        <f t="shared" si="3"/>
        <v>0.07616707617</v>
      </c>
      <c r="V18" s="24">
        <f t="shared" si="4"/>
        <v>-0.1216216216</v>
      </c>
      <c r="W18" s="26" t="str">
        <f t="shared" si="5"/>
        <v>#DIV/0!</v>
      </c>
      <c r="X18" s="26" t="str">
        <f t="shared" si="6"/>
        <v>#DIV/0!</v>
      </c>
      <c r="Y18" s="25">
        <f t="shared" si="7"/>
        <v>-0.03235933349</v>
      </c>
      <c r="Z18" s="24">
        <f t="shared" si="8"/>
        <v>-0.01100110011</v>
      </c>
      <c r="AA18" s="27">
        <f t="shared" si="9"/>
        <v>0.07616707617</v>
      </c>
      <c r="AB18" s="28">
        <f t="shared" si="10"/>
        <v>-0.04787460728</v>
      </c>
      <c r="AC18" s="27">
        <f t="shared" si="11"/>
        <v>0.3760073682</v>
      </c>
      <c r="AD18" s="28">
        <f t="shared" si="12"/>
        <v>-0.4230862111</v>
      </c>
      <c r="AE18" s="27">
        <f t="shared" si="13"/>
        <v>0.487804878</v>
      </c>
      <c r="AF18" s="27">
        <f>SUMIF('Win%'!$A$5:$A$21,"&gt;"&amp;$D18,'Win%'!$O$5:$O$21)/(SUMIF('Win%'!$A$5:$A$21,"&gt;"&amp;$D18,'Win%'!$O$5:$O$21)+SUMIF('Win%'!$A$5:$A$21,"&lt;"&amp;$D18,'Win%'!$O$5:$O$21))</f>
        <v>0.4554455446</v>
      </c>
      <c r="AG18" s="27">
        <f t="shared" si="14"/>
        <v>0.5555555556</v>
      </c>
      <c r="AH18" s="27">
        <f>SUMIF('Win%'!$A$5:$A$21,"&lt;"&amp;$D18,'Win%'!$O$5:$O$21)/(SUMIF('Win%'!$A$5:$A$21,"&gt;"&amp;$D18,'Win%'!$O$5:$O$21)+SUMIF('Win%'!$A$5:$A$21,"&lt;"&amp;$D18,'Win%'!$O$5:$O$21))</f>
        <v>0.5445544554</v>
      </c>
      <c r="AI18" s="27">
        <f t="shared" si="15"/>
        <v>0.5454545455</v>
      </c>
      <c r="AJ18" s="27">
        <f>SUMIF('Win%'!$A$5:$A$21,"&gt;"&amp;$G18,'Win%'!$O$5:$O$21)/(SUMIF('Win%'!$A$5:$A$21,"&gt;"&amp;$G18,'Win%'!$O$5:$O$21)+SUMIF('Win%'!$A$5:$A$21,"&lt;"&amp;$G18,'Win%'!$O$5:$O$21))</f>
        <v>0.6216216216</v>
      </c>
      <c r="AK18" s="27">
        <f t="shared" si="16"/>
        <v>0.5</v>
      </c>
      <c r="AL18" s="27">
        <f>SUMIF('Win%'!$A$5:$A$21,"&lt;"&amp;$G18,'Win%'!$O$5:$O$21)/(SUMIF('Win%'!$A$5:$A$21,"&gt;"&amp;$G18,'Win%'!$O$5:$O$21)+SUMIF('Win%'!$A$5:$A$21,"&lt;"&amp;$G18,'Win%'!$O$5:$O$21))</f>
        <v>0.3783783784</v>
      </c>
      <c r="AM18" s="27" t="str">
        <f t="shared" si="17"/>
        <v>#REF!</v>
      </c>
      <c r="AN18" s="27" t="str">
        <f>SUMIF('Win%'!$A$5:$A$21,"&gt;"&amp;#REF!,'Win%'!$O$5:$O$21)/(SUMIF('Win%'!$A$5:$A$21,"&gt;"&amp;#REF!,'Win%'!$O$5:$O$21)+SUMIF('Win%'!$A$5:$A$21,"&lt;"&amp;#REF!,'Win%'!$O$5:$O$21))</f>
        <v>#DIV/0!</v>
      </c>
      <c r="AO18" s="27" t="str">
        <f t="shared" si="18"/>
        <v>#REF!</v>
      </c>
      <c r="AP18" s="28" t="str">
        <f t="shared" si="29"/>
        <v>#DIV/0!</v>
      </c>
      <c r="AQ18" s="27">
        <f t="shared" si="19"/>
        <v>0.487804878</v>
      </c>
      <c r="AR18" s="27">
        <f>SUMIF('Win%'!$A$5:$A$21,"&gt;"&amp;$J18,'Win%'!$O$5:$O$21)/(SUMIF('Win%'!$A$5:$A$21,"&gt;"&amp;$J18,'Win%'!$O$5:$O$21)+SUMIF('Win%'!$A$5:$A$21,"&lt;"&amp;$J18,'Win%'!$O$5:$O$21))</f>
        <v>0.4554455446</v>
      </c>
      <c r="AS18" s="27">
        <f t="shared" si="20"/>
        <v>0.5555555556</v>
      </c>
      <c r="AT18" s="28">
        <f t="shared" si="30"/>
        <v>0.5445544554</v>
      </c>
      <c r="AU18" s="27">
        <f t="shared" si="21"/>
        <v>1</v>
      </c>
      <c r="AV18" s="27" t="str">
        <f>SUMIF('Win%'!$A$5:$A$21,"&gt;"&amp;$M18,'Win%'!$O$5:$O$21)/(SUMIF('Win%'!$A$5:$A$21,"&gt;"&amp;$M18,'Win%'!$O$5:$O$21)+SUMIF('Win%'!$A$5:$A$21,"&lt;"&amp;$M18,'Win%'!$O$5:$O$21))</f>
        <v>#DIV/0!</v>
      </c>
      <c r="AW18" s="27">
        <f t="shared" si="22"/>
        <v>1</v>
      </c>
      <c r="AX18" s="28" t="str">
        <f t="shared" si="31"/>
        <v>#DIV/0!</v>
      </c>
      <c r="AY18" s="27">
        <f t="shared" si="23"/>
        <v>0.5348837209</v>
      </c>
      <c r="AZ18" s="27">
        <f>SUMIF('Win%'!$A$5:$A$21,"&gt;"&amp;$P18,'Win%'!$O$5:$O$21)/(SUMIF('Win%'!$A$5:$A$21,"&gt;"&amp;$P18,'Win%'!$O$5:$O$21)+SUMIF('Win%'!$A$5:$A$21,"&lt;"&amp;$P18,'Win%'!$O$5:$O$21))</f>
        <v>0.9108910891</v>
      </c>
      <c r="BA18" s="27">
        <f t="shared" si="24"/>
        <v>0.512195122</v>
      </c>
      <c r="BB18" s="28">
        <f t="shared" si="32"/>
        <v>0.08910891089</v>
      </c>
      <c r="BD18" s="29"/>
    </row>
    <row r="19">
      <c r="A19" s="50" t="s">
        <v>38</v>
      </c>
      <c r="B19" s="59" t="s">
        <v>54</v>
      </c>
      <c r="C19" s="18" t="s">
        <v>55</v>
      </c>
      <c r="D19" s="19">
        <v>7.5</v>
      </c>
      <c r="E19" s="20">
        <v>-135.0</v>
      </c>
      <c r="F19" s="20">
        <v>115.0</v>
      </c>
      <c r="G19" s="19">
        <v>8.0</v>
      </c>
      <c r="H19" s="20">
        <v>100.0</v>
      </c>
      <c r="I19" s="20">
        <v>-120.0</v>
      </c>
      <c r="J19" s="19">
        <v>7.5</v>
      </c>
      <c r="K19" s="20">
        <v>-120.0</v>
      </c>
      <c r="L19" s="20">
        <v>100.0</v>
      </c>
      <c r="M19" s="19"/>
      <c r="N19" s="20"/>
      <c r="O19" s="20"/>
      <c r="P19" s="19">
        <v>8.5</v>
      </c>
      <c r="Q19" s="20">
        <v>-115.0</v>
      </c>
      <c r="R19" s="20">
        <v>-105.0</v>
      </c>
      <c r="S19" s="23">
        <f t="shared" si="1"/>
        <v>0.1022995917</v>
      </c>
      <c r="T19" s="24">
        <f t="shared" si="2"/>
        <v>-0.1418839558</v>
      </c>
      <c r="U19" s="25">
        <f t="shared" si="3"/>
        <v>0.06164383562</v>
      </c>
      <c r="V19" s="24">
        <f t="shared" si="4"/>
        <v>-0.1070983811</v>
      </c>
      <c r="W19" s="26" t="str">
        <f t="shared" si="5"/>
        <v>#DIV/0!</v>
      </c>
      <c r="X19" s="26" t="str">
        <f t="shared" si="6"/>
        <v>#DIV/0!</v>
      </c>
      <c r="Y19" s="25">
        <f t="shared" si="7"/>
        <v>0.1313131313</v>
      </c>
      <c r="Z19" s="24">
        <f t="shared" si="8"/>
        <v>-0.1767676768</v>
      </c>
      <c r="AA19" s="27">
        <f t="shared" si="9"/>
        <v>0.1313131313</v>
      </c>
      <c r="AB19" s="28">
        <f t="shared" si="10"/>
        <v>-0.1419166712</v>
      </c>
      <c r="AC19" s="27">
        <f t="shared" si="11"/>
        <v>-0.1207423068</v>
      </c>
      <c r="AD19" s="28">
        <f t="shared" si="12"/>
        <v>0.07366346391</v>
      </c>
      <c r="AE19" s="27">
        <f t="shared" si="13"/>
        <v>0.5744680851</v>
      </c>
      <c r="AF19" s="27">
        <f>SUMIF('Win%'!$A$5:$A$21,"&gt;"&amp;$D19,'Win%'!$Q$5:$Q$21)/(SUMIF('Win%'!$A$5:$A$21,"&gt;"&amp;$D19,'Win%'!$Q$5:$Q$21)+SUMIF('Win%'!$A$5:$A$21,"&lt;"&amp;$D19,'Win%'!$Q$5:$Q$21))</f>
        <v>0.6767676768</v>
      </c>
      <c r="AG19" s="27">
        <f t="shared" si="14"/>
        <v>0.4651162791</v>
      </c>
      <c r="AH19" s="27">
        <f>SUMIF('Win%'!$A$5:$A$21,"&lt;"&amp;$D19,'Win%'!$Q$5:$Q$21)/(SUMIF('Win%'!$A$5:$A$21,"&gt;"&amp;$D19,'Win%'!$Q$5:$Q$21)+SUMIF('Win%'!$A$5:$A$21,"&lt;"&amp;$D19,'Win%'!$Q$5:$Q$21))</f>
        <v>0.3232323232</v>
      </c>
      <c r="AI19" s="27">
        <f t="shared" si="15"/>
        <v>0.5</v>
      </c>
      <c r="AJ19" s="27">
        <f>SUMIF('Win%'!$A$5:$A$21,"&gt;"&amp;$G19,'Win%'!$Q$5:$Q$21)/(SUMIF('Win%'!$A$5:$A$21,"&gt;"&amp;$G19,'Win%'!$Q$5:$Q$21)+SUMIF('Win%'!$A$5:$A$21,"&lt;"&amp;$G19,'Win%'!$Q$5:$Q$21))</f>
        <v>0.5616438356</v>
      </c>
      <c r="AK19" s="27">
        <f t="shared" si="16"/>
        <v>0.5454545455</v>
      </c>
      <c r="AL19" s="27">
        <f>SUMIF('Win%'!$A$5:$A$21,"&lt;"&amp;$G19,'Win%'!$Q$5:$Q$21)/(SUMIF('Win%'!$A$5:$A$21,"&gt;"&amp;$G19,'Win%'!$Q$5:$Q$21)+SUMIF('Win%'!$A$5:$A$21,"&lt;"&amp;$G19,'Win%'!$Q$5:$Q$21))</f>
        <v>0.4383561644</v>
      </c>
      <c r="AM19" s="27" t="str">
        <f t="shared" si="17"/>
        <v>#REF!</v>
      </c>
      <c r="AN19" s="27" t="str">
        <f>SUMIF('Win%'!$A$5:$A$21,"&gt;"&amp;#REF!,'Win%'!$Q$5:$Q$21)/(SUMIF('Win%'!$A$5:$A$21,"&gt;"&amp;#REF!,'Win%'!$Q$5:$Q$21)+SUMIF('Win%'!$A$5:$A$21,"&lt;"&amp;#REF!,'Win%'!$Q$5:$Q$21))</f>
        <v>#DIV/0!</v>
      </c>
      <c r="AO19" s="27" t="str">
        <f t="shared" si="18"/>
        <v>#REF!</v>
      </c>
      <c r="AP19" s="28" t="str">
        <f t="shared" si="29"/>
        <v>#DIV/0!</v>
      </c>
      <c r="AQ19" s="27">
        <f t="shared" si="19"/>
        <v>0.5454545455</v>
      </c>
      <c r="AR19" s="27">
        <f>SUMIF('Win%'!$A$5:$A$21,"&gt;"&amp;$J19,'Win%'!$Q$5:$Q$21)/(SUMIF('Win%'!$A$5:$A$21,"&gt;"&amp;$J19,'Win%'!$Q$5:$Q$21)+SUMIF('Win%'!$A$5:$A$21,"&lt;"&amp;$J19,'Win%'!$Q$5:$Q$21))</f>
        <v>0.6767676768</v>
      </c>
      <c r="AS19" s="27">
        <f t="shared" si="20"/>
        <v>0.5</v>
      </c>
      <c r="AT19" s="28">
        <f t="shared" si="30"/>
        <v>0.3232323232</v>
      </c>
      <c r="AU19" s="27">
        <f t="shared" si="21"/>
        <v>1</v>
      </c>
      <c r="AV19" s="27" t="str">
        <f>SUMIF('Win%'!$A$5:$A$21,"&gt;"&amp;$M19,'Win%'!$Q$5:$Q$21)/(SUMIF('Win%'!$A$5:$A$21,"&gt;"&amp;$M19,'Win%'!$Q$5:$Q$21)+SUMIF('Win%'!$A$5:$A$21,"&lt;"&amp;$M19,'Win%'!$Q$5:$Q$21))</f>
        <v>#DIV/0!</v>
      </c>
      <c r="AW19" s="27">
        <f t="shared" si="22"/>
        <v>1</v>
      </c>
      <c r="AX19" s="28" t="str">
        <f t="shared" si="31"/>
        <v>#DIV/0!</v>
      </c>
      <c r="AY19" s="27">
        <f t="shared" si="23"/>
        <v>0.5348837209</v>
      </c>
      <c r="AZ19" s="27">
        <f>SUMIF('Win%'!$A$5:$A$21,"&gt;"&amp;$P19,'Win%'!$Q$5:$Q$21)/(SUMIF('Win%'!$A$5:$A$21,"&gt;"&amp;$P19,'Win%'!$Q$5:$Q$21)+SUMIF('Win%'!$A$5:$A$21,"&lt;"&amp;$P19,'Win%'!$Q$5:$Q$21))</f>
        <v>0.4141414141</v>
      </c>
      <c r="BA19" s="27">
        <f t="shared" si="24"/>
        <v>0.512195122</v>
      </c>
      <c r="BB19" s="28">
        <f t="shared" si="32"/>
        <v>0.5858585859</v>
      </c>
      <c r="BD19" s="29"/>
    </row>
    <row r="20">
      <c r="A20" s="60" t="s">
        <v>38</v>
      </c>
      <c r="B20" s="61" t="s">
        <v>56</v>
      </c>
      <c r="C20" s="32" t="s">
        <v>57</v>
      </c>
      <c r="D20" s="19">
        <v>9.5</v>
      </c>
      <c r="E20" s="33">
        <v>100.0</v>
      </c>
      <c r="F20" s="33">
        <v>-120.0</v>
      </c>
      <c r="G20" s="19">
        <v>9.5</v>
      </c>
      <c r="H20" s="33">
        <v>100.0</v>
      </c>
      <c r="I20" s="33">
        <v>-120.0</v>
      </c>
      <c r="J20" s="19">
        <v>9.5</v>
      </c>
      <c r="K20" s="33">
        <v>-105.0</v>
      </c>
      <c r="L20" s="33">
        <v>-115.0</v>
      </c>
      <c r="M20" s="19"/>
      <c r="N20" s="33"/>
      <c r="O20" s="33"/>
      <c r="P20" s="19">
        <v>9.5</v>
      </c>
      <c r="Q20" s="33">
        <v>-145.0</v>
      </c>
      <c r="R20" s="33">
        <v>125.0</v>
      </c>
      <c r="S20" s="34">
        <f t="shared" si="1"/>
        <v>-0.12</v>
      </c>
      <c r="T20" s="24">
        <f t="shared" si="2"/>
        <v>0.07454545455</v>
      </c>
      <c r="U20" s="25">
        <f t="shared" si="3"/>
        <v>-0.12</v>
      </c>
      <c r="V20" s="24">
        <f t="shared" si="4"/>
        <v>0.07454545455</v>
      </c>
      <c r="W20" s="26" t="str">
        <f t="shared" si="5"/>
        <v>#DIV/0!</v>
      </c>
      <c r="X20" s="26" t="str">
        <f t="shared" si="6"/>
        <v>#DIV/0!</v>
      </c>
      <c r="Y20" s="25">
        <f t="shared" si="7"/>
        <v>-0.132195122</v>
      </c>
      <c r="Z20" s="24">
        <f t="shared" si="8"/>
        <v>0.08511627907</v>
      </c>
      <c r="AA20" s="27">
        <f t="shared" si="9"/>
        <v>-0.12</v>
      </c>
      <c r="AB20" s="28">
        <f t="shared" si="10"/>
        <v>0.07806906272</v>
      </c>
      <c r="AC20" s="27">
        <f t="shared" si="11"/>
        <v>-0.2118367347</v>
      </c>
      <c r="AD20" s="28">
        <f t="shared" si="12"/>
        <v>0.1755555556</v>
      </c>
      <c r="AE20" s="27">
        <f t="shared" si="13"/>
        <v>0.5</v>
      </c>
      <c r="AF20" s="27">
        <f>SUMIF('Win%'!$A$5:$A$21,"&gt;"&amp;$D20,'Win%'!$P$5:$P$21)/(SUMIF('Win%'!$A$5:$A$21,"&gt;"&amp;$D20,'Win%'!$P$5:$P$21)+SUMIF('Win%'!$A$5:$A$21,"&lt;"&amp;$D20,'Win%'!$P$5:$P$21))</f>
        <v>0.38</v>
      </c>
      <c r="AG20" s="27">
        <f t="shared" si="14"/>
        <v>0.5454545455</v>
      </c>
      <c r="AH20" s="27">
        <f>SUMIF('Win%'!$A$5:$A$21,"&lt;"&amp;$D20,'Win%'!$P$5:$P$21)/(SUMIF('Win%'!$A$5:$A$21,"&gt;"&amp;$D20,'Win%'!$P$5:$P$21)+SUMIF('Win%'!$A$5:$A$21,"&lt;"&amp;$D20,'Win%'!$P$5:$P$21))</f>
        <v>0.62</v>
      </c>
      <c r="AI20" s="27">
        <f t="shared" si="15"/>
        <v>0.5</v>
      </c>
      <c r="AJ20" s="27">
        <f>SUMIF('Win%'!$A$5:$A$21,"&gt;"&amp;$G20,'Win%'!$P$5:$P$21)/(SUMIF('Win%'!$A$5:$A$21,"&gt;"&amp;$G20,'Win%'!$P$5:$P$21)+SUMIF('Win%'!$A$5:$A$21,"&lt;"&amp;$G20,'Win%'!$P$5:$P$21))</f>
        <v>0.38</v>
      </c>
      <c r="AK20" s="27">
        <f t="shared" si="16"/>
        <v>0.5454545455</v>
      </c>
      <c r="AL20" s="27">
        <f>SUMIF('Win%'!$A$5:$A$21,"&lt;"&amp;$G20,'Win%'!$P$5:$P$21)/(SUMIF('Win%'!$A$5:$A$21,"&gt;"&amp;$G20,'Win%'!$P$5:$P$21)+SUMIF('Win%'!$A$5:$A$21,"&lt;"&amp;$G20,'Win%'!$P$5:$P$21))</f>
        <v>0.62</v>
      </c>
      <c r="AM20" s="27" t="str">
        <f t="shared" si="17"/>
        <v>#REF!</v>
      </c>
      <c r="AN20" s="27" t="str">
        <f>SUMIF('Win%'!$A$5:$A$21,"&gt;"&amp;#REF!,'Win%'!$P$5:$P$21)/(SUMIF('Win%'!$A$5:$A$21,"&gt;"&amp;#REF!,'Win%'!$P$5:$P$21)+SUMIF('Win%'!$A$5:$A$21,"&lt;"&amp;#REF!,'Win%'!$P$5:$P$21))</f>
        <v>#DIV/0!</v>
      </c>
      <c r="AO20" s="27" t="str">
        <f t="shared" si="18"/>
        <v>#REF!</v>
      </c>
      <c r="AP20" s="28" t="str">
        <f t="shared" si="29"/>
        <v>#DIV/0!</v>
      </c>
      <c r="AQ20" s="27">
        <f t="shared" si="19"/>
        <v>0.512195122</v>
      </c>
      <c r="AR20" s="27">
        <f>SUMIF('Win%'!$A$5:$A$21,"&gt;"&amp;$J20,'Win%'!$P$5:$P$21)/(SUMIF('Win%'!$A$5:$A$21,"&gt;"&amp;$J20,'Win%'!$P$5:$P$21)+SUMIF('Win%'!$A$5:$A$21,"&lt;"&amp;$J20,'Win%'!$P$5:$P$21))</f>
        <v>0.38</v>
      </c>
      <c r="AS20" s="27">
        <f t="shared" si="20"/>
        <v>0.5348837209</v>
      </c>
      <c r="AT20" s="28">
        <f t="shared" si="30"/>
        <v>0.62</v>
      </c>
      <c r="AU20" s="27">
        <f t="shared" si="21"/>
        <v>1</v>
      </c>
      <c r="AV20" s="27" t="str">
        <f>SUMIF('Win%'!$A$5:$A$21,"&gt;"&amp;$M20,'Win%'!$P$5:$P$21)/(SUMIF('Win%'!$A$5:$A$21,"&gt;"&amp;$M20,'Win%'!$P$5:$P$21)+SUMIF('Win%'!$A$5:$A$21,"&lt;"&amp;$M20,'Win%'!$P$5:$P$21))</f>
        <v>#DIV/0!</v>
      </c>
      <c r="AW20" s="27">
        <f t="shared" si="22"/>
        <v>1</v>
      </c>
      <c r="AX20" s="28" t="str">
        <f t="shared" si="31"/>
        <v>#DIV/0!</v>
      </c>
      <c r="AY20" s="27">
        <f t="shared" si="23"/>
        <v>0.5918367347</v>
      </c>
      <c r="AZ20" s="27">
        <f>SUMIF('Win%'!$A$5:$A$21,"&gt;"&amp;$P20,'Win%'!$P$5:$P$21)/(SUMIF('Win%'!$A$5:$A$21,"&gt;"&amp;$P20,'Win%'!$P$5:$P$21)+SUMIF('Win%'!$A$5:$A$21,"&lt;"&amp;$P20,'Win%'!$P$5:$P$21))</f>
        <v>0.38</v>
      </c>
      <c r="BA20" s="27">
        <f t="shared" si="24"/>
        <v>0.4444444444</v>
      </c>
      <c r="BB20" s="28">
        <f t="shared" si="32"/>
        <v>0.62</v>
      </c>
      <c r="BD20" s="29"/>
    </row>
    <row r="21">
      <c r="A21" s="16" t="s">
        <v>14</v>
      </c>
      <c r="B21" s="62" t="s">
        <v>58</v>
      </c>
      <c r="C21" s="18" t="s">
        <v>59</v>
      </c>
      <c r="D21" s="19">
        <v>9.5</v>
      </c>
      <c r="E21" s="20">
        <v>120.0</v>
      </c>
      <c r="F21" s="20">
        <v>-140.0</v>
      </c>
      <c r="G21" s="19">
        <v>9.0</v>
      </c>
      <c r="H21" s="20">
        <v>100.0</v>
      </c>
      <c r="I21" s="20">
        <v>-120.0</v>
      </c>
      <c r="J21" s="19">
        <v>9.5</v>
      </c>
      <c r="K21" s="20">
        <v>110.0</v>
      </c>
      <c r="L21" s="20">
        <v>-130.0</v>
      </c>
      <c r="M21" s="19"/>
      <c r="N21" s="20"/>
      <c r="O21" s="20"/>
      <c r="P21" s="19">
        <v>10.5</v>
      </c>
      <c r="Q21" s="20">
        <v>-110.0</v>
      </c>
      <c r="R21" s="20">
        <v>-110.0</v>
      </c>
      <c r="S21" s="23">
        <f t="shared" si="1"/>
        <v>-0.1604278075</v>
      </c>
      <c r="T21" s="24">
        <f t="shared" si="2"/>
        <v>0.1225490196</v>
      </c>
      <c r="U21" s="25">
        <f t="shared" si="3"/>
        <v>-0.1202531646</v>
      </c>
      <c r="V21" s="24">
        <f t="shared" si="4"/>
        <v>0.0747986191</v>
      </c>
      <c r="W21" s="26" t="str">
        <f t="shared" si="5"/>
        <v>#DIV/0!</v>
      </c>
      <c r="X21" s="26" t="str">
        <f t="shared" si="6"/>
        <v>#DIV/0!</v>
      </c>
      <c r="Y21" s="25">
        <f t="shared" si="7"/>
        <v>-0.1820728291</v>
      </c>
      <c r="Z21" s="24">
        <f t="shared" si="8"/>
        <v>0.1406649616</v>
      </c>
      <c r="AA21" s="27">
        <f t="shared" si="9"/>
        <v>-0.1202531646</v>
      </c>
      <c r="AB21" s="28">
        <f t="shared" si="10"/>
        <v>0.1126708668</v>
      </c>
      <c r="AC21" s="27">
        <f t="shared" si="11"/>
        <v>-0.3963585434</v>
      </c>
      <c r="AD21" s="28">
        <f t="shared" si="12"/>
        <v>0.3487394958</v>
      </c>
      <c r="AE21" s="27">
        <f t="shared" si="13"/>
        <v>0.4545454545</v>
      </c>
      <c r="AF21" s="27">
        <f>SUMIF('Win%'!$A$5:$A$21,"&gt;"&amp;$D21,'Win%'!$AE$5:$AE$21)/(SUMIF('Win%'!$A$5:$A$21,"&gt;"&amp;$D21,'Win%'!$AE$5:$AE$21)+SUMIF('Win%'!$A$5:$A$21,"&lt;"&amp;$D21,'Win%'!$AE$5:$AE$21))</f>
        <v>0.2941176471</v>
      </c>
      <c r="AG21" s="27">
        <f t="shared" si="14"/>
        <v>0.5833333333</v>
      </c>
      <c r="AH21" s="27">
        <f>SUMIF('Win%'!$A$5:$A$21,"&lt;"&amp;$D21,'Win%'!$AE$5:$AE$21)/(SUMIF('Win%'!$A$5:$A$21,"&gt;"&amp;$D21,'Win%'!$AE$5:$AE$21)+SUMIF('Win%'!$A$5:$A$21,"&lt;"&amp;$D21,'Win%'!$AE$5:$AE$21))</f>
        <v>0.7058823529</v>
      </c>
      <c r="AI21" s="27">
        <f t="shared" si="15"/>
        <v>0.5</v>
      </c>
      <c r="AJ21" s="27">
        <f>SUMIF('Win%'!$A$5:$A$21,"&gt;"&amp;$G21,'Win%'!$AE$5:$AE$21)/(SUMIF('Win%'!$A$5:$A$21,"&gt;"&amp;$G21,'Win%'!$AE$5:$AE$21)+SUMIF('Win%'!$A$5:$A$21,"&lt;"&amp;$G21,'Win%'!$AE$5:$AE$21))</f>
        <v>0.3797468354</v>
      </c>
      <c r="AK21" s="27">
        <f t="shared" si="16"/>
        <v>0.5454545455</v>
      </c>
      <c r="AL21" s="27">
        <f>SUMIF('Win%'!$A$5:$A$21,"&lt;"&amp;$G21,'Win%'!$AE$5:$AE$21)/(SUMIF('Win%'!$A$5:$A$21,"&gt;"&amp;$G21,'Win%'!$AE$5:$AE$21)+SUMIF('Win%'!$A$5:$A$21,"&lt;"&amp;$G21,'Win%'!$AE$5:$AE$21))</f>
        <v>0.6202531646</v>
      </c>
      <c r="AM21" s="27" t="str">
        <f t="shared" si="17"/>
        <v>#REF!</v>
      </c>
      <c r="AN21" s="27" t="str">
        <f>SUMIF('Win%'!$A$5:$A$21,"&gt;"&amp;#REF!,'Win%'!$AE$5:$AE$21)/(SUMIF('Win%'!$A$5:$A$21,"&gt;"&amp;#REF!,'Win%'!$AE$5:$AE$21)+SUMIF('Win%'!$A$5:$A$21,"&lt;"&amp;#REF!,'Win%'!$AE$5:$AE$21))</f>
        <v>#DIV/0!</v>
      </c>
      <c r="AO21" s="27" t="str">
        <f t="shared" si="18"/>
        <v>#REF!</v>
      </c>
      <c r="AP21" s="28" t="str">
        <f>SUMIF('Win%'!$A$5:$A$21,"&lt;"&amp;#REF!,'Win%'!$AE$5:$AE$21)/(SUMIF('Win%'!$A$5:$A$21,"&gt;"&amp;#REF!,'Win%'!$AE$5:$AE$21)+SUMIF('Win%'!$A$5:$A$21,"&lt;"&amp;#REF!,'Win%'!$AE$5:$AE$21))</f>
        <v>#DIV/0!</v>
      </c>
      <c r="AQ21" s="27">
        <f t="shared" si="19"/>
        <v>0.4761904762</v>
      </c>
      <c r="AR21" s="27">
        <f>SUMIF('Win%'!$A$5:$A$21,"&gt;"&amp;$J21,'Win%'!$AE$5:$AE$21)/(SUMIF('Win%'!$A$5:$A$21,"&gt;"&amp;$J21,'Win%'!$AE$5:$AE$21)+SUMIF('Win%'!$A$5:$A$21,"&lt;"&amp;$J21,'Win%'!$AE$5:$AE$21))</f>
        <v>0.2941176471</v>
      </c>
      <c r="AS21" s="27">
        <f t="shared" si="20"/>
        <v>0.5652173913</v>
      </c>
      <c r="AT21" s="28">
        <f>SUMIF('Win%'!$A$5:$A$21,"&lt;"&amp;$J21,'Win%'!$AE$5:$AE$21)/(SUMIF('Win%'!$A$5:$A$21,"&gt;"&amp;$J21,'Win%'!$AE$5:$AE$21)+SUMIF('Win%'!$A$5:$A$21,"&lt;"&amp;$J21,'Win%'!$AE$5:$AE$21))</f>
        <v>0.7058823529</v>
      </c>
      <c r="AU21" s="27">
        <f t="shared" si="21"/>
        <v>1</v>
      </c>
      <c r="AV21" s="27" t="str">
        <f>SUMIF('Win%'!$A$5:$A$21,"&gt;"&amp;$M21,'Win%'!$AE$5:$AE$21)/(SUMIF('Win%'!$A$5:$A$21,"&gt;"&amp;$M21,'Win%'!$AE$5:$AE$21)+SUMIF('Win%'!$A$5:$A$21,"&lt;"&amp;$M21,'Win%'!$AE$5:$AE$21))</f>
        <v>#DIV/0!</v>
      </c>
      <c r="AW21" s="27">
        <f t="shared" si="22"/>
        <v>1</v>
      </c>
      <c r="AX21" s="28" t="str">
        <f>SUMIF('Win%'!$A$5:$A$21,"&lt;"&amp;$M21,'Win%'!$AE$5:$AE$21)/(SUMIF('Win%'!$A$5:$A$21,"&gt;"&amp;$M21,'Win%'!$AE$5:$AE$21)+SUMIF('Win%'!$A$5:$A$21,"&lt;"&amp;$M21,'Win%'!$AE$5:$AE$21))</f>
        <v>#DIV/0!</v>
      </c>
      <c r="AY21" s="27">
        <f t="shared" si="23"/>
        <v>0.5238095238</v>
      </c>
      <c r="AZ21" s="27">
        <f>SUMIF('Win%'!$A$5:$A$21,"&gt;"&amp;$P21,'Win%'!$AE$5:$AE$21)/(SUMIF('Win%'!$A$5:$A$21,"&gt;"&amp;$P21,'Win%'!$AE$5:$AE$21)+SUMIF('Win%'!$A$5:$A$21,"&lt;"&amp;$P21,'Win%'!$AE$5:$AE$21))</f>
        <v>0.1274509804</v>
      </c>
      <c r="BA21" s="27">
        <f t="shared" si="24"/>
        <v>0.5238095238</v>
      </c>
      <c r="BB21" s="28">
        <f>SUMIF('Win%'!$A$5:$A$21,"&lt;"&amp;$P21,'Win%'!$AE$5:$AE$21)/(SUMIF('Win%'!$A$5:$A$21,"&gt;"&amp;$P21,'Win%'!$AE$5:$AE$21)+SUMIF('Win%'!$A$5:$A$21,"&lt;"&amp;$P21,'Win%'!$AE$5:$AE$21))</f>
        <v>0.8725490196</v>
      </c>
      <c r="BD21" s="29"/>
    </row>
    <row r="22">
      <c r="A22" s="37" t="s">
        <v>23</v>
      </c>
      <c r="B22" s="63" t="s">
        <v>60</v>
      </c>
      <c r="C22" s="32" t="s">
        <v>61</v>
      </c>
      <c r="D22" s="19"/>
      <c r="E22" s="33"/>
      <c r="F22" s="33"/>
      <c r="G22" s="19">
        <v>9.5</v>
      </c>
      <c r="H22" s="33">
        <v>-110.0</v>
      </c>
      <c r="I22" s="33">
        <v>-110.0</v>
      </c>
      <c r="J22" s="19">
        <v>9.5</v>
      </c>
      <c r="K22" s="33">
        <v>-110.0</v>
      </c>
      <c r="L22" s="33">
        <v>-110.0</v>
      </c>
      <c r="M22" s="19"/>
      <c r="N22" s="33"/>
      <c r="O22" s="33"/>
      <c r="P22" s="19">
        <v>8.5</v>
      </c>
      <c r="Q22" s="33">
        <v>-135.0</v>
      </c>
      <c r="R22" s="33">
        <v>115.0</v>
      </c>
      <c r="S22" s="44" t="str">
        <f t="shared" si="1"/>
        <v>#DIV/0!</v>
      </c>
      <c r="T22" s="45" t="str">
        <f t="shared" si="2"/>
        <v>#DIV/0!</v>
      </c>
      <c r="U22" s="25">
        <f t="shared" si="3"/>
        <v>0.03174603175</v>
      </c>
      <c r="V22" s="24">
        <f t="shared" si="4"/>
        <v>-0.07936507937</v>
      </c>
      <c r="W22" s="26" t="str">
        <f t="shared" si="5"/>
        <v>#DIV/0!</v>
      </c>
      <c r="X22" s="26" t="str">
        <f t="shared" si="6"/>
        <v>#DIV/0!</v>
      </c>
      <c r="Y22" s="25">
        <f t="shared" si="7"/>
        <v>0.03174603175</v>
      </c>
      <c r="Z22" s="24">
        <f t="shared" si="8"/>
        <v>-0.07936507937</v>
      </c>
      <c r="AA22" s="46" t="str">
        <f t="shared" si="9"/>
        <v>#DIV/0!</v>
      </c>
      <c r="AB22" s="47" t="str">
        <f t="shared" si="10"/>
        <v>#DIV/0!</v>
      </c>
      <c r="AC22" s="27">
        <f t="shared" si="11"/>
        <v>0.2134107028</v>
      </c>
      <c r="AD22" s="28">
        <f t="shared" si="12"/>
        <v>-0.2529950669</v>
      </c>
      <c r="AE22" s="27">
        <f t="shared" si="13"/>
        <v>1</v>
      </c>
      <c r="AF22" s="27" t="str">
        <f>SUMIF('Win%'!$A$5:$A$21,"&gt;"&amp;$D22,'Win%'!$C$5:$C$21)/(SUMIF('Win%'!$A$5:$A$21,"&gt;"&amp;$D22,'Win%'!$C$5:$C$21)+SUMIF('Win%'!$A$5:$A$21,"&lt;"&amp;$D22,'Win%'!$C$5:$C$21))</f>
        <v>#DIV/0!</v>
      </c>
      <c r="AG22" s="27">
        <f t="shared" si="14"/>
        <v>1</v>
      </c>
      <c r="AH22" s="27" t="str">
        <f>SUMIF('Win%'!$A$5:$A$21,"&lt;"&amp;$D22,'Win%'!$C$5:$C$21)/(SUMIF('Win%'!$A$5:$A$21,"&gt;"&amp;$D22,'Win%'!$C$5:$C$21)+SUMIF('Win%'!$A$5:$A$21,"&lt;"&amp;$D22,'Win%'!$C$5:$C$21))</f>
        <v>#DIV/0!</v>
      </c>
      <c r="AI22" s="27">
        <f t="shared" si="15"/>
        <v>0.5238095238</v>
      </c>
      <c r="AJ22" s="27">
        <f>SUMIF('Win%'!$A$5:$A$21,"&gt;"&amp;$G22,'Win%'!$C$5:$C$21)/(SUMIF('Win%'!$A$5:$A$21,"&gt;"&amp;$G22,'Win%'!$C$5:$C$21)+SUMIF('Win%'!$A$5:$A$21,"&lt;"&amp;$G22,'Win%'!$C$5:$C$21))</f>
        <v>0.5555555556</v>
      </c>
      <c r="AK22" s="27">
        <f t="shared" si="16"/>
        <v>0.5238095238</v>
      </c>
      <c r="AL22" s="27">
        <f>SUMIF('Win%'!$A$5:$A$21,"&lt;"&amp;$G22,'Win%'!$C$5:$C$21)/(SUMIF('Win%'!$A$5:$A$21,"&gt;"&amp;$G22,'Win%'!$C$5:$C$21)+SUMIF('Win%'!$A$5:$A$21,"&lt;"&amp;$G22,'Win%'!$C$5:$C$21))</f>
        <v>0.4444444444</v>
      </c>
      <c r="AM22" s="27" t="str">
        <f t="shared" si="17"/>
        <v>#REF!</v>
      </c>
      <c r="AN22" s="27" t="str">
        <f>SUMIF('Win%'!$A$5:$A$21,"&gt;"&amp;#REF!,'Win%'!$C$5:$C$21)/(SUMIF('Win%'!$A$5:$A$21,"&gt;"&amp;#REF!,'Win%'!$C$5:$C$21)+SUMIF('Win%'!$A$5:$A$21,"&lt;"&amp;#REF!,'Win%'!$C$5:$C$21))</f>
        <v>#DIV/0!</v>
      </c>
      <c r="AO22" s="27" t="str">
        <f t="shared" si="18"/>
        <v>#REF!</v>
      </c>
      <c r="AP22" s="28" t="str">
        <f t="shared" ref="AP22:AP24" si="33">1-AN22</f>
        <v>#DIV/0!</v>
      </c>
      <c r="AQ22" s="27">
        <f t="shared" si="19"/>
        <v>0.5238095238</v>
      </c>
      <c r="AR22" s="27">
        <f>SUMIF('Win%'!$A$5:$A$21,"&gt;"&amp;$J22,'Win%'!$C$5:$C$21)/(SUMIF('Win%'!$A$5:$A$21,"&gt;"&amp;$J22,'Win%'!$C$5:$C$21)+SUMIF('Win%'!$A$5:$A$21,"&lt;"&amp;$J22,'Win%'!$C$5:$C$21))</f>
        <v>0.5555555556</v>
      </c>
      <c r="AS22" s="27">
        <f t="shared" si="20"/>
        <v>0.5238095238</v>
      </c>
      <c r="AT22" s="28">
        <f t="shared" ref="AT22:AT24" si="34">1-AR22</f>
        <v>0.4444444444</v>
      </c>
      <c r="AU22" s="27">
        <f t="shared" si="21"/>
        <v>1</v>
      </c>
      <c r="AV22" s="27" t="str">
        <f>SUMIF('Win%'!$A$5:$A$21,"&gt;"&amp;$M22,'Win%'!$C$5:$C$21)/(SUMIF('Win%'!$A$5:$A$21,"&gt;"&amp;$M22,'Win%'!$C$5:$C$21)+SUMIF('Win%'!$A$5:$A$21,"&lt;"&amp;$M22,'Win%'!$C$5:$C$21))</f>
        <v>#DIV/0!</v>
      </c>
      <c r="AW22" s="27">
        <f t="shared" si="22"/>
        <v>1</v>
      </c>
      <c r="AX22" s="28" t="str">
        <f t="shared" ref="AX22:AX24" si="35">1-AV22</f>
        <v>#DIV/0!</v>
      </c>
      <c r="AY22" s="27">
        <f t="shared" si="23"/>
        <v>0.5744680851</v>
      </c>
      <c r="AZ22" s="27">
        <f>SUMIF('Win%'!$A$5:$A$21,"&gt;"&amp;$P22,'Win%'!$C$5:$C$21)/(SUMIF('Win%'!$A$5:$A$21,"&gt;"&amp;$P22,'Win%'!$C$5:$C$21)+SUMIF('Win%'!$A$5:$A$21,"&lt;"&amp;$P22,'Win%'!$C$5:$C$21))</f>
        <v>0.7878787879</v>
      </c>
      <c r="BA22" s="27">
        <f t="shared" si="24"/>
        <v>0.4651162791</v>
      </c>
      <c r="BB22" s="28">
        <f t="shared" ref="BB22:BB24" si="36">1-AZ22</f>
        <v>0.2121212121</v>
      </c>
      <c r="BD22" s="29"/>
    </row>
    <row r="23">
      <c r="A23" s="40" t="s">
        <v>28</v>
      </c>
      <c r="B23" s="64" t="s">
        <v>62</v>
      </c>
      <c r="C23" s="18" t="s">
        <v>63</v>
      </c>
      <c r="D23" s="19">
        <v>11.5</v>
      </c>
      <c r="E23" s="20">
        <v>110.0</v>
      </c>
      <c r="F23" s="20">
        <v>-130.0</v>
      </c>
      <c r="G23" s="19">
        <v>11.5</v>
      </c>
      <c r="H23" s="20">
        <v>100.0</v>
      </c>
      <c r="I23" s="20">
        <v>-120.0</v>
      </c>
      <c r="J23" s="19">
        <v>11.5</v>
      </c>
      <c r="K23" s="20">
        <v>105.0</v>
      </c>
      <c r="L23" s="20">
        <v>-125.0</v>
      </c>
      <c r="M23" s="19"/>
      <c r="N23" s="20"/>
      <c r="O23" s="20"/>
      <c r="P23" s="19">
        <v>9.5</v>
      </c>
      <c r="Q23" s="20">
        <v>105.0</v>
      </c>
      <c r="R23" s="20">
        <v>-125.0</v>
      </c>
      <c r="S23" s="23">
        <f t="shared" si="1"/>
        <v>-0.1791607732</v>
      </c>
      <c r="T23" s="24">
        <f t="shared" si="2"/>
        <v>0.1377529057</v>
      </c>
      <c r="U23" s="25">
        <f t="shared" si="3"/>
        <v>-0.202970297</v>
      </c>
      <c r="V23" s="24">
        <f t="shared" si="4"/>
        <v>0.1575157516</v>
      </c>
      <c r="W23" s="26" t="str">
        <f t="shared" si="5"/>
        <v>#DIV/0!</v>
      </c>
      <c r="X23" s="26" t="str">
        <f t="shared" si="6"/>
        <v>#DIV/0!</v>
      </c>
      <c r="Y23" s="25">
        <f t="shared" si="7"/>
        <v>-0.1907751751</v>
      </c>
      <c r="Z23" s="24">
        <f t="shared" si="8"/>
        <v>0.1474147415</v>
      </c>
      <c r="AA23" s="27">
        <f t="shared" si="9"/>
        <v>-0.1791607732</v>
      </c>
      <c r="AB23" s="28">
        <f t="shared" si="10"/>
        <v>0.1475611329</v>
      </c>
      <c r="AC23" s="27">
        <f t="shared" si="11"/>
        <v>0.2943733398</v>
      </c>
      <c r="AD23" s="28">
        <f t="shared" si="12"/>
        <v>-0.3377337734</v>
      </c>
      <c r="AE23" s="27">
        <f t="shared" si="13"/>
        <v>0.4761904762</v>
      </c>
      <c r="AF23" s="27">
        <f>SUMIF('Win%'!$A$5:$A$21,"&gt;"&amp;$D23,'Win%'!$Y$5:$Y$21)/(SUMIF('Win%'!$A$5:$A$21,"&gt;"&amp;$D23,'Win%'!$Y$5:$Y$21)+SUMIF('Win%'!$A$5:$A$21,"&lt;"&amp;$D23,'Win%'!$Y$5:$Y$21))</f>
        <v>0.297029703</v>
      </c>
      <c r="AG23" s="27">
        <f t="shared" si="14"/>
        <v>0.5652173913</v>
      </c>
      <c r="AH23" s="27">
        <f>SUMIF('Win%'!$A$5:$A$21,"&lt;"&amp;$D23,'Win%'!$Y$5:$Y$21)/(SUMIF('Win%'!$A$5:$A$21,"&gt;"&amp;$D23,'Win%'!$Y$5:$Y$21)+SUMIF('Win%'!$A$5:$A$21,"&lt;"&amp;$D23,'Win%'!$Y$5:$Y$21))</f>
        <v>0.702970297</v>
      </c>
      <c r="AI23" s="27">
        <f t="shared" si="15"/>
        <v>0.5</v>
      </c>
      <c r="AJ23" s="27">
        <f>SUMIF('Win%'!$A$5:$A$21,"&gt;"&amp;$G23,'Win%'!$Y$5:$Y$21)/(SUMIF('Win%'!$A$5:$A$21,"&gt;"&amp;$G23,'Win%'!$Y$5:$Y$21)+SUMIF('Win%'!$A$5:$A$21,"&lt;"&amp;$G23,'Win%'!$Y$5:$Y$21))</f>
        <v>0.297029703</v>
      </c>
      <c r="AK23" s="27">
        <f t="shared" si="16"/>
        <v>0.5454545455</v>
      </c>
      <c r="AL23" s="27">
        <f>SUMIF('Win%'!$A$5:$A$21,"&lt;"&amp;$G23,'Win%'!$Y$5:$Y$21)/(SUMIF('Win%'!$A$5:$A$21,"&gt;"&amp;$G23,'Win%'!$Y$5:$Y$21)+SUMIF('Win%'!$A$5:$A$21,"&lt;"&amp;$G23,'Win%'!$Y$5:$Y$21))</f>
        <v>0.702970297</v>
      </c>
      <c r="AM23" s="27" t="str">
        <f t="shared" si="17"/>
        <v>#REF!</v>
      </c>
      <c r="AN23" s="27" t="str">
        <f>SUMIF('Win%'!$A$5:$A$21,"&gt;"&amp;#REF!,'Win%'!$Y$5:$Y$21)/(SUMIF('Win%'!$A$5:$A$21,"&gt;"&amp;#REF!,'Win%'!$Y$5:$Y$21)+SUMIF('Win%'!$A$5:$A$21,"&lt;"&amp;#REF!,'Win%'!$Y$5:$Y$21))</f>
        <v>#DIV/0!</v>
      </c>
      <c r="AO23" s="27" t="str">
        <f t="shared" si="18"/>
        <v>#REF!</v>
      </c>
      <c r="AP23" s="28" t="str">
        <f t="shared" si="33"/>
        <v>#DIV/0!</v>
      </c>
      <c r="AQ23" s="27">
        <f t="shared" si="19"/>
        <v>0.487804878</v>
      </c>
      <c r="AR23" s="27">
        <f>SUMIF('Win%'!$A$5:$A$21,"&gt;"&amp;$J23,'Win%'!$Y$5:$Y$21)/(SUMIF('Win%'!$A$5:$A$21,"&gt;"&amp;$J23,'Win%'!$Y$5:$Y$21)+SUMIF('Win%'!$A$5:$A$21,"&lt;"&amp;$J23,'Win%'!$Y$5:$Y$21))</f>
        <v>0.297029703</v>
      </c>
      <c r="AS23" s="27">
        <f t="shared" si="20"/>
        <v>0.5555555556</v>
      </c>
      <c r="AT23" s="28">
        <f t="shared" si="34"/>
        <v>0.702970297</v>
      </c>
      <c r="AU23" s="27">
        <f t="shared" si="21"/>
        <v>1</v>
      </c>
      <c r="AV23" s="27" t="str">
        <f>SUMIF('Win%'!$A$5:$A$21,"&gt;"&amp;$M23,'Win%'!$Y$5:$Y$21)/(SUMIF('Win%'!$A$5:$A$21,"&gt;"&amp;$M23,'Win%'!$Y$5:$Y$21)+SUMIF('Win%'!$A$5:$A$21,"&lt;"&amp;$M23,'Win%'!$Y$5:$Y$21))</f>
        <v>#DIV/0!</v>
      </c>
      <c r="AW23" s="27">
        <f t="shared" si="22"/>
        <v>1</v>
      </c>
      <c r="AX23" s="28" t="str">
        <f t="shared" si="35"/>
        <v>#DIV/0!</v>
      </c>
      <c r="AY23" s="27">
        <f t="shared" si="23"/>
        <v>0.487804878</v>
      </c>
      <c r="AZ23" s="27">
        <f>SUMIF('Win%'!$A$5:$A$21,"&gt;"&amp;$P23,'Win%'!$Y$5:$Y$21)/(SUMIF('Win%'!$A$5:$A$21,"&gt;"&amp;$P23,'Win%'!$Y$5:$Y$21)+SUMIF('Win%'!$A$5:$A$21,"&lt;"&amp;$P23,'Win%'!$Y$5:$Y$21))</f>
        <v>0.7821782178</v>
      </c>
      <c r="BA23" s="27">
        <f t="shared" si="24"/>
        <v>0.5555555556</v>
      </c>
      <c r="BB23" s="28">
        <f t="shared" si="36"/>
        <v>0.2178217822</v>
      </c>
      <c r="BD23" s="29"/>
    </row>
    <row r="24">
      <c r="A24" s="37" t="s">
        <v>23</v>
      </c>
      <c r="B24" s="65" t="s">
        <v>64</v>
      </c>
      <c r="C24" s="32" t="s">
        <v>65</v>
      </c>
      <c r="D24" s="19">
        <v>7.5</v>
      </c>
      <c r="E24" s="33">
        <v>-110.0</v>
      </c>
      <c r="F24" s="33">
        <v>-110.0</v>
      </c>
      <c r="G24" s="19">
        <v>7.5</v>
      </c>
      <c r="H24" s="33">
        <v>-110.0</v>
      </c>
      <c r="I24" s="33">
        <v>-110.0</v>
      </c>
      <c r="J24" s="19">
        <v>7.5</v>
      </c>
      <c r="K24" s="33">
        <v>-110.0</v>
      </c>
      <c r="L24" s="33">
        <v>-110.0</v>
      </c>
      <c r="M24" s="19"/>
      <c r="N24" s="33"/>
      <c r="O24" s="33"/>
      <c r="P24" s="19">
        <v>8.5</v>
      </c>
      <c r="Q24" s="33">
        <v>-115.0</v>
      </c>
      <c r="R24" s="33">
        <v>-105.0</v>
      </c>
      <c r="S24" s="34">
        <f t="shared" si="1"/>
        <v>-0.1298701299</v>
      </c>
      <c r="T24" s="24">
        <f t="shared" si="2"/>
        <v>0.08225108225</v>
      </c>
      <c r="U24" s="25">
        <f t="shared" si="3"/>
        <v>-0.1298701299</v>
      </c>
      <c r="V24" s="24">
        <f t="shared" si="4"/>
        <v>0.08225108225</v>
      </c>
      <c r="W24" s="26" t="str">
        <f t="shared" si="5"/>
        <v>#DIV/0!</v>
      </c>
      <c r="X24" s="26" t="str">
        <f t="shared" si="6"/>
        <v>#DIV/0!</v>
      </c>
      <c r="Y24" s="25">
        <f t="shared" si="7"/>
        <v>-0.1298701299</v>
      </c>
      <c r="Z24" s="24">
        <f t="shared" si="8"/>
        <v>0.08225108225</v>
      </c>
      <c r="AA24" s="27">
        <f t="shared" si="9"/>
        <v>-0.1298701299</v>
      </c>
      <c r="AB24" s="28">
        <f t="shared" si="10"/>
        <v>0.08225108225</v>
      </c>
      <c r="AC24" s="27">
        <f t="shared" si="11"/>
        <v>-0.3631665492</v>
      </c>
      <c r="AD24" s="28">
        <f t="shared" si="12"/>
        <v>0.3160877063</v>
      </c>
      <c r="AE24" s="27">
        <f t="shared" si="13"/>
        <v>0.5238095238</v>
      </c>
      <c r="AF24" s="27">
        <f>SUMIF('Win%'!$A$5:$A$21,"&gt;"&amp;$D24,'Win%'!$D$5:$D$21)/(SUMIF('Win%'!$A$5:$A$21,"&gt;"&amp;$D24,'Win%'!$D$5:$D$21)+SUMIF('Win%'!$A$5:$A$21,"&lt;"&amp;$D24,'Win%'!$D$5:$D$21))</f>
        <v>0.3939393939</v>
      </c>
      <c r="AG24" s="27">
        <f t="shared" si="14"/>
        <v>0.5238095238</v>
      </c>
      <c r="AH24" s="27">
        <f>SUMIF('Win%'!$A$5:$A$21,"&lt;"&amp;$D24,'Win%'!$D$5:$D$21)/(SUMIF('Win%'!$A$5:$A$21,"&gt;"&amp;$D24,'Win%'!$D$5:$D$21)+SUMIF('Win%'!$A$5:$A$21,"&lt;"&amp;$D24,'Win%'!$D$5:$D$21))</f>
        <v>0.6060606061</v>
      </c>
      <c r="AI24" s="27">
        <f t="shared" si="15"/>
        <v>0.5238095238</v>
      </c>
      <c r="AJ24" s="27">
        <f>SUMIF('Win%'!$A$5:$A$21,"&gt;"&amp;$G24,'Win%'!$D$5:$D$21)/(SUMIF('Win%'!$A$5:$A$21,"&gt;"&amp;$G24,'Win%'!$D$5:$D$21)+SUMIF('Win%'!$A$5:$A$21,"&lt;"&amp;$G24,'Win%'!$D$5:$D$21))</f>
        <v>0.3939393939</v>
      </c>
      <c r="AK24" s="27">
        <f t="shared" si="16"/>
        <v>0.5238095238</v>
      </c>
      <c r="AL24" s="27">
        <f>SUMIF('Win%'!$A$5:$A$21,"&lt;"&amp;$G24,'Win%'!$D$5:$D$21)/(SUMIF('Win%'!$A$5:$A$21,"&gt;"&amp;$G24,'Win%'!$D$5:$D$21)+SUMIF('Win%'!$A$5:$A$21,"&lt;"&amp;$G24,'Win%'!$D$5:$D$21))</f>
        <v>0.6060606061</v>
      </c>
      <c r="AM24" s="27" t="str">
        <f t="shared" si="17"/>
        <v>#REF!</v>
      </c>
      <c r="AN24" s="27" t="str">
        <f>SUMIF('Win%'!$A$5:$A$21,"&gt;"&amp;#REF!,'Win%'!$D$5:$D$21)/(SUMIF('Win%'!$A$5:$A$21,"&gt;"&amp;#REF!,'Win%'!$D$5:$D$21)+SUMIF('Win%'!$A$5:$A$21,"&lt;"&amp;#REF!,'Win%'!$D$5:$D$21))</f>
        <v>#DIV/0!</v>
      </c>
      <c r="AO24" s="27" t="str">
        <f t="shared" si="18"/>
        <v>#REF!</v>
      </c>
      <c r="AP24" s="28" t="str">
        <f t="shared" si="33"/>
        <v>#DIV/0!</v>
      </c>
      <c r="AQ24" s="27">
        <f t="shared" si="19"/>
        <v>0.5238095238</v>
      </c>
      <c r="AR24" s="27">
        <f>SUMIF('Win%'!$A$5:$A$21,"&gt;"&amp;$J24,'Win%'!$D$5:$D$21)/(SUMIF('Win%'!$A$5:$A$21,"&gt;"&amp;$J24,'Win%'!$D$5:$D$21)+SUMIF('Win%'!$A$5:$A$21,"&lt;"&amp;$J24,'Win%'!$D$5:$D$21))</f>
        <v>0.3939393939</v>
      </c>
      <c r="AS24" s="27">
        <f t="shared" si="20"/>
        <v>0.5238095238</v>
      </c>
      <c r="AT24" s="28">
        <f t="shared" si="34"/>
        <v>0.6060606061</v>
      </c>
      <c r="AU24" s="27">
        <f t="shared" si="21"/>
        <v>1</v>
      </c>
      <c r="AV24" s="27" t="str">
        <f>SUMIF('Win%'!$A$5:$A$21,"&gt;"&amp;$M24,'Win%'!$D$5:$D$21)/(SUMIF('Win%'!$A$5:$A$21,"&gt;"&amp;$M24,'Win%'!$D$5:$D$21)+SUMIF('Win%'!$A$5:$A$21,"&lt;"&amp;$M24,'Win%'!$D$5:$D$21))</f>
        <v>#DIV/0!</v>
      </c>
      <c r="AW24" s="27">
        <f t="shared" si="22"/>
        <v>1</v>
      </c>
      <c r="AX24" s="28" t="str">
        <f t="shared" si="35"/>
        <v>#DIV/0!</v>
      </c>
      <c r="AY24" s="27">
        <f t="shared" si="23"/>
        <v>0.5348837209</v>
      </c>
      <c r="AZ24" s="27">
        <f>SUMIF('Win%'!$A$5:$A$21,"&gt;"&amp;$P24,'Win%'!$D$5:$D$21)/(SUMIF('Win%'!$A$5:$A$21,"&gt;"&amp;$P24,'Win%'!$D$5:$D$21)+SUMIF('Win%'!$A$5:$A$21,"&lt;"&amp;$P24,'Win%'!$D$5:$D$21))</f>
        <v>0.1717171717</v>
      </c>
      <c r="BA24" s="27">
        <f t="shared" si="24"/>
        <v>0.512195122</v>
      </c>
      <c r="BB24" s="28">
        <f t="shared" si="36"/>
        <v>0.8282828283</v>
      </c>
      <c r="BD24" s="29"/>
    </row>
    <row r="25">
      <c r="A25" s="30" t="s">
        <v>17</v>
      </c>
      <c r="B25" s="66" t="s">
        <v>66</v>
      </c>
      <c r="C25" s="18" t="s">
        <v>67</v>
      </c>
      <c r="D25" s="19">
        <v>6.5</v>
      </c>
      <c r="E25" s="20">
        <v>100.0</v>
      </c>
      <c r="F25" s="20">
        <v>-120.0</v>
      </c>
      <c r="G25" s="19">
        <v>6.5</v>
      </c>
      <c r="H25" s="20">
        <v>110.0</v>
      </c>
      <c r="I25" s="20">
        <v>-130.0</v>
      </c>
      <c r="J25" s="19">
        <v>6.5</v>
      </c>
      <c r="K25" s="20">
        <v>105.0</v>
      </c>
      <c r="L25" s="20">
        <v>-125.0</v>
      </c>
      <c r="M25" s="19"/>
      <c r="N25" s="20"/>
      <c r="O25" s="20"/>
      <c r="P25" s="19">
        <v>8.5</v>
      </c>
      <c r="Q25" s="20">
        <v>105.0</v>
      </c>
      <c r="R25" s="20">
        <v>-125.0</v>
      </c>
      <c r="S25" s="23">
        <f t="shared" si="1"/>
        <v>-0.01485148515</v>
      </c>
      <c r="T25" s="24">
        <f t="shared" si="2"/>
        <v>-0.03060306031</v>
      </c>
      <c r="U25" s="25">
        <f t="shared" si="3"/>
        <v>0.008958038661</v>
      </c>
      <c r="V25" s="24">
        <f t="shared" si="4"/>
        <v>-0.05036590616</v>
      </c>
      <c r="W25" s="26" t="str">
        <f t="shared" si="5"/>
        <v>#DIV/0!</v>
      </c>
      <c r="X25" s="26" t="str">
        <f t="shared" si="6"/>
        <v>#DIV/0!</v>
      </c>
      <c r="Y25" s="25">
        <f t="shared" si="7"/>
        <v>-0.002656363197</v>
      </c>
      <c r="Z25" s="24">
        <f t="shared" si="8"/>
        <v>-0.04070407041</v>
      </c>
      <c r="AA25" s="27">
        <f t="shared" si="9"/>
        <v>0.008958038661</v>
      </c>
      <c r="AB25" s="28">
        <f t="shared" si="10"/>
        <v>-0.04055767896</v>
      </c>
      <c r="AC25" s="27">
        <f t="shared" si="11"/>
        <v>-0.3986959672</v>
      </c>
      <c r="AD25" s="28">
        <f t="shared" si="12"/>
        <v>0.3553355336</v>
      </c>
      <c r="AE25" s="27">
        <f t="shared" si="13"/>
        <v>0.5</v>
      </c>
      <c r="AF25" s="27">
        <f>SUMIF('Win%'!$A$5:$A$21,"&gt;"&amp;$D25,'Win%'!$AB$5:$AB$21)/(SUMIF('Win%'!$A$5:$A$21,"&gt;"&amp;$D25,'Win%'!$AB$5:$AB$21)+SUMIF('Win%'!$A$5:$A$21,"&lt;"&amp;$D25,'Win%'!$AB$5:$AB$21))</f>
        <v>0.4851485149</v>
      </c>
      <c r="AG25" s="27">
        <f t="shared" si="14"/>
        <v>0.5454545455</v>
      </c>
      <c r="AH25" s="27">
        <f>SUMIF('Win%'!$A$5:$A$21,"&lt;"&amp;$D25,'Win%'!$AB$5:$AB$21)/(SUMIF('Win%'!$A$5:$A$21,"&gt;"&amp;$D25,'Win%'!$AB$5:$AB$21)+SUMIF('Win%'!$A$5:$A$21,"&lt;"&amp;$D25,'Win%'!$AB$5:$AB$21))</f>
        <v>0.5148514851</v>
      </c>
      <c r="AI25" s="27">
        <f t="shared" si="15"/>
        <v>0.4761904762</v>
      </c>
      <c r="AJ25" s="27">
        <f>SUMIF('Win%'!$A$5:$A$21,"&gt;"&amp;$G25,'Win%'!$AB$5:$AB$21)/(SUMIF('Win%'!$A$5:$A$21,"&gt;"&amp;$G25,'Win%'!$AB$5:$AB$21)+SUMIF('Win%'!$A$5:$A$21,"&lt;"&amp;$G25,'Win%'!$AB$5:$AB$21))</f>
        <v>0.4851485149</v>
      </c>
      <c r="AK25" s="27">
        <f t="shared" si="16"/>
        <v>0.5652173913</v>
      </c>
      <c r="AL25" s="27">
        <f>SUMIF('Win%'!$A$5:$A$21,"&lt;"&amp;$G25,'Win%'!$AB$5:$AB$21)/(SUMIF('Win%'!$A$5:$A$21,"&gt;"&amp;$G25,'Win%'!$AB$5:$AB$21)+SUMIF('Win%'!$A$5:$A$21,"&lt;"&amp;$G25,'Win%'!$AB$5:$AB$21))</f>
        <v>0.5148514851</v>
      </c>
      <c r="AM25" s="27" t="str">
        <f t="shared" si="17"/>
        <v>#REF!</v>
      </c>
      <c r="AN25" s="27" t="str">
        <f>SUMIF('Win%'!$A$5:$A$21,"&gt;"&amp;#REF!,'Win%'!$AB$5:$AB$21)/(SUMIF('Win%'!$A$5:$A$21,"&gt;"&amp;#REF!,'Win%'!$AB$5:$AB$21)+SUMIF('Win%'!$A$5:$A$21,"&lt;"&amp;#REF!,'Win%'!$AB$5:$AB$21))</f>
        <v>#DIV/0!</v>
      </c>
      <c r="AO25" s="27" t="str">
        <f t="shared" si="18"/>
        <v>#REF!</v>
      </c>
      <c r="AP25" s="28" t="str">
        <f>SUMIF('Win%'!$A$5:$A$21,"&lt;"&amp;#REF!,'Win%'!$AB$5:$AB$21)/(SUMIF('Win%'!$A$5:$A$21,"&gt;"&amp;#REF!,'Win%'!$AB$5:$AB$21)+SUMIF('Win%'!$A$5:$A$21,"&lt;"&amp;#REF!,'Win%'!$AB$5:$AB$21))</f>
        <v>#DIV/0!</v>
      </c>
      <c r="AQ25" s="27">
        <f t="shared" si="19"/>
        <v>0.487804878</v>
      </c>
      <c r="AR25" s="27">
        <f>SUMIF('Win%'!$A$5:$A$21,"&gt;"&amp;$J25,'Win%'!$AB$5:$AB$21)/(SUMIF('Win%'!$A$5:$A$21,"&gt;"&amp;$J25,'Win%'!$AB$5:$AB$21)+SUMIF('Win%'!$A$5:$A$21,"&lt;"&amp;$J25,'Win%'!$AB$5:$AB$21))</f>
        <v>0.4851485149</v>
      </c>
      <c r="AS25" s="27">
        <f t="shared" si="20"/>
        <v>0.5555555556</v>
      </c>
      <c r="AT25" s="28">
        <f>SUMIF('Win%'!$A$5:$A$21,"&lt;"&amp;$J25,'Win%'!$AB$5:$AB$21)/(SUMIF('Win%'!$A$5:$A$21,"&gt;"&amp;$J25,'Win%'!$AB$5:$AB$21)+SUMIF('Win%'!$A$5:$A$21,"&lt;"&amp;$J25,'Win%'!$AB$5:$AB$21))</f>
        <v>0.5148514851</v>
      </c>
      <c r="AU25" s="27">
        <f t="shared" si="21"/>
        <v>1</v>
      </c>
      <c r="AV25" s="27" t="str">
        <f>SUMIF('Win%'!$A$5:$A$21,"&gt;"&amp;$M25,'Win%'!$AB$5:$AB$21)/(SUMIF('Win%'!$A$5:$A$21,"&gt;"&amp;$M25,'Win%'!$AB$5:$AB$21)+SUMIF('Win%'!$A$5:$A$21,"&lt;"&amp;$M25,'Win%'!$AB$5:$AB$21))</f>
        <v>#DIV/0!</v>
      </c>
      <c r="AW25" s="27">
        <f t="shared" si="22"/>
        <v>1</v>
      </c>
      <c r="AX25" s="28" t="str">
        <f>SUMIF('Win%'!$A$5:$A$21,"&lt;"&amp;$M25,'Win%'!$AB$5:$AB$21)/(SUMIF('Win%'!$A$5:$A$21,"&gt;"&amp;$M25,'Win%'!$AB$5:$AB$21)+SUMIF('Win%'!$A$5:$A$21,"&lt;"&amp;$M25,'Win%'!$AB$5:$AB$21))</f>
        <v>#DIV/0!</v>
      </c>
      <c r="AY25" s="27">
        <f t="shared" si="23"/>
        <v>0.487804878</v>
      </c>
      <c r="AZ25" s="27">
        <f>SUMIF('Win%'!$A$5:$A$21,"&gt;"&amp;$P25,'Win%'!$AB$5:$AB$21)/(SUMIF('Win%'!$A$5:$A$21,"&gt;"&amp;$P25,'Win%'!$AB$5:$AB$21)+SUMIF('Win%'!$A$5:$A$21,"&lt;"&amp;$P25,'Win%'!$AB$5:$AB$21))</f>
        <v>0.08910891089</v>
      </c>
      <c r="BA25" s="27">
        <f t="shared" si="24"/>
        <v>0.5555555556</v>
      </c>
      <c r="BB25" s="28">
        <f>SUMIF('Win%'!$A$5:$A$21,"&lt;"&amp;$P25,'Win%'!$AB$5:$AB$21)/(SUMIF('Win%'!$A$5:$A$21,"&gt;"&amp;$P25,'Win%'!$AB$5:$AB$21)+SUMIF('Win%'!$A$5:$A$21,"&lt;"&amp;$P25,'Win%'!$AB$5:$AB$21))</f>
        <v>0.9108910891</v>
      </c>
      <c r="BD25" s="29"/>
    </row>
    <row r="26">
      <c r="A26" s="67" t="s">
        <v>35</v>
      </c>
      <c r="B26" s="68" t="s">
        <v>68</v>
      </c>
      <c r="C26" s="32" t="s">
        <v>69</v>
      </c>
      <c r="D26" s="19">
        <v>10.5</v>
      </c>
      <c r="E26" s="33">
        <v>-105.0</v>
      </c>
      <c r="F26" s="33">
        <v>-115.0</v>
      </c>
      <c r="G26" s="19">
        <v>10.5</v>
      </c>
      <c r="H26" s="33">
        <v>-110.0</v>
      </c>
      <c r="I26" s="33">
        <v>-110.0</v>
      </c>
      <c r="J26" s="19">
        <v>10.5</v>
      </c>
      <c r="K26" s="33">
        <v>-105.0</v>
      </c>
      <c r="L26" s="33">
        <v>-115.0</v>
      </c>
      <c r="M26" s="19"/>
      <c r="N26" s="33"/>
      <c r="O26" s="33"/>
      <c r="P26" s="19">
        <v>6.5</v>
      </c>
      <c r="Q26" s="33">
        <v>-125.0</v>
      </c>
      <c r="R26" s="33">
        <v>-105.0</v>
      </c>
      <c r="S26" s="34">
        <f t="shared" si="1"/>
        <v>0.02780487805</v>
      </c>
      <c r="T26" s="24">
        <f t="shared" si="2"/>
        <v>-0.07488372093</v>
      </c>
      <c r="U26" s="25">
        <f t="shared" si="3"/>
        <v>0.01619047619</v>
      </c>
      <c r="V26" s="24">
        <f t="shared" si="4"/>
        <v>-0.06380952381</v>
      </c>
      <c r="W26" s="26" t="str">
        <f t="shared" si="5"/>
        <v>#DIV/0!</v>
      </c>
      <c r="X26" s="26" t="str">
        <f t="shared" si="6"/>
        <v>#DIV/0!</v>
      </c>
      <c r="Y26" s="25">
        <f t="shared" si="7"/>
        <v>0.02780487805</v>
      </c>
      <c r="Z26" s="24">
        <f t="shared" si="8"/>
        <v>-0.07488372093</v>
      </c>
      <c r="AA26" s="27">
        <f t="shared" si="9"/>
        <v>0.02780487805</v>
      </c>
      <c r="AB26" s="28">
        <f t="shared" si="10"/>
        <v>-0.07119232189</v>
      </c>
      <c r="AC26" s="27">
        <f t="shared" si="11"/>
        <v>0.4444444444</v>
      </c>
      <c r="AD26" s="28">
        <f t="shared" si="12"/>
        <v>-0.512195122</v>
      </c>
      <c r="AE26" s="27">
        <f t="shared" si="13"/>
        <v>0.512195122</v>
      </c>
      <c r="AF26" s="27">
        <f>SUMIF('Win%'!$A$5:$A$21,"&gt;"&amp;$D26,'Win%'!$S$5:$S$21)/(SUMIF('Win%'!$A$5:$A$21,"&gt;"&amp;$D26,'Win%'!$S$5:$S$21)+SUMIF('Win%'!$A$5:$A$21,"&lt;"&amp;$D26,'Win%'!$S$5:$S$21))</f>
        <v>0.54</v>
      </c>
      <c r="AG26" s="27">
        <f t="shared" si="14"/>
        <v>0.5348837209</v>
      </c>
      <c r="AH26" s="27">
        <f>SUMIF('Win%'!$A$5:$A$21,"&lt;"&amp;$D26,'Win%'!$S$5:$S$21)/(SUMIF('Win%'!$A$5:$A$21,"&gt;"&amp;$D26,'Win%'!$S$5:$S$21)+SUMIF('Win%'!$A$5:$A$21,"&lt;"&amp;$D26,'Win%'!$S$5:$S$21))</f>
        <v>0.46</v>
      </c>
      <c r="AI26" s="27">
        <f t="shared" si="15"/>
        <v>0.5238095238</v>
      </c>
      <c r="AJ26" s="27">
        <f>SUMIF('Win%'!$A$5:$A$21,"&gt;"&amp;$G26,'Win%'!$S$5:$S$21)/(SUMIF('Win%'!$A$5:$A$21,"&gt;"&amp;$G26,'Win%'!$S$5:$S$21)+SUMIF('Win%'!$A$5:$A$21,"&lt;"&amp;$G26,'Win%'!$S$5:$S$21))</f>
        <v>0.54</v>
      </c>
      <c r="AK26" s="27">
        <f t="shared" si="16"/>
        <v>0.5238095238</v>
      </c>
      <c r="AL26" s="27">
        <f>SUMIF('Win%'!$A$5:$A$21,"&lt;"&amp;$G26,'Win%'!$S$5:$S$21)/(SUMIF('Win%'!$A$5:$A$21,"&gt;"&amp;$G26,'Win%'!$S$5:$S$21)+SUMIF('Win%'!$A$5:$A$21,"&lt;"&amp;$G26,'Win%'!$S$5:$S$21))</f>
        <v>0.46</v>
      </c>
      <c r="AM26" s="27" t="str">
        <f t="shared" si="17"/>
        <v>#REF!</v>
      </c>
      <c r="AN26" s="27" t="str">
        <f>SUMIF('Win%'!$A$5:$A$21,"&gt;"&amp;#REF!,'Win%'!$S$5:$S$21)/(SUMIF('Win%'!$A$5:$A$21,"&gt;"&amp;#REF!,'Win%'!$S$5:$S$21)+SUMIF('Win%'!$A$5:$A$21,"&lt;"&amp;#REF!,'Win%'!$S$5:$S$21))</f>
        <v>#DIV/0!</v>
      </c>
      <c r="AO26" s="27" t="str">
        <f t="shared" si="18"/>
        <v>#REF!</v>
      </c>
      <c r="AP26" s="28" t="str">
        <f t="shared" ref="AP26:AP29" si="37">1-AN26</f>
        <v>#DIV/0!</v>
      </c>
      <c r="AQ26" s="27">
        <f t="shared" si="19"/>
        <v>0.512195122</v>
      </c>
      <c r="AR26" s="27">
        <f>SUMIF('Win%'!$A$5:$A$21,"&gt;"&amp;$J26,'Win%'!$S$5:$S$21)/(SUMIF('Win%'!$A$5:$A$21,"&gt;"&amp;$J26,'Win%'!$S$5:$S$21)+SUMIF('Win%'!$A$5:$A$21,"&lt;"&amp;$J26,'Win%'!$S$5:$S$21))</f>
        <v>0.54</v>
      </c>
      <c r="AS26" s="27">
        <f t="shared" si="20"/>
        <v>0.5348837209</v>
      </c>
      <c r="AT26" s="28">
        <f t="shared" ref="AT26:AT29" si="38">1-AR26</f>
        <v>0.46</v>
      </c>
      <c r="AU26" s="27">
        <f t="shared" si="21"/>
        <v>1</v>
      </c>
      <c r="AV26" s="27" t="str">
        <f>SUMIF('Win%'!$A$5:$A$21,"&gt;"&amp;$M26,'Win%'!$S$5:$S$21)/(SUMIF('Win%'!$A$5:$A$21,"&gt;"&amp;$M26,'Win%'!$S$5:$S$21)+SUMIF('Win%'!$A$5:$A$21,"&lt;"&amp;$M26,'Win%'!$S$5:$S$21))</f>
        <v>#DIV/0!</v>
      </c>
      <c r="AW26" s="27">
        <f t="shared" si="22"/>
        <v>1</v>
      </c>
      <c r="AX26" s="28" t="str">
        <f t="shared" ref="AX26:AX29" si="39">1-AV26</f>
        <v>#DIV/0!</v>
      </c>
      <c r="AY26" s="27">
        <f t="shared" si="23"/>
        <v>0.5555555556</v>
      </c>
      <c r="AZ26" s="27">
        <f>SUMIF('Win%'!$A$5:$A$21,"&gt;"&amp;$P26,'Win%'!$S$5:$S$21)/(SUMIF('Win%'!$A$5:$A$21,"&gt;"&amp;$P26,'Win%'!$S$5:$S$21)+SUMIF('Win%'!$A$5:$A$21,"&lt;"&amp;$P26,'Win%'!$S$5:$S$21))</f>
        <v>1</v>
      </c>
      <c r="BA26" s="27">
        <f t="shared" si="24"/>
        <v>0.512195122</v>
      </c>
      <c r="BB26" s="28">
        <f t="shared" ref="BB26:BB29" si="40">1-AZ26</f>
        <v>0</v>
      </c>
      <c r="BD26" s="29"/>
    </row>
    <row r="27">
      <c r="A27" s="37" t="s">
        <v>23</v>
      </c>
      <c r="B27" s="69" t="s">
        <v>70</v>
      </c>
      <c r="C27" s="18" t="s">
        <v>71</v>
      </c>
      <c r="D27" s="19">
        <v>8.5</v>
      </c>
      <c r="E27" s="20">
        <v>-115.0</v>
      </c>
      <c r="F27" s="20">
        <v>-105.0</v>
      </c>
      <c r="G27" s="19">
        <v>8.5</v>
      </c>
      <c r="H27" s="20">
        <v>-130.0</v>
      </c>
      <c r="I27" s="20">
        <v>110.0</v>
      </c>
      <c r="J27" s="19">
        <v>8.5</v>
      </c>
      <c r="K27" s="20">
        <v>-120.0</v>
      </c>
      <c r="L27" s="20">
        <v>100.0</v>
      </c>
      <c r="M27" s="19"/>
      <c r="N27" s="20"/>
      <c r="O27" s="20"/>
      <c r="P27" s="19">
        <v>5.5</v>
      </c>
      <c r="Q27" s="20">
        <v>-160.0</v>
      </c>
      <c r="R27" s="20">
        <v>135.0</v>
      </c>
      <c r="S27" s="23">
        <f t="shared" si="1"/>
        <v>0.1651162791</v>
      </c>
      <c r="T27" s="24">
        <f t="shared" si="2"/>
        <v>-0.212195122</v>
      </c>
      <c r="U27" s="25">
        <f t="shared" si="3"/>
        <v>0.1347826087</v>
      </c>
      <c r="V27" s="24">
        <f t="shared" si="4"/>
        <v>-0.1761904762</v>
      </c>
      <c r="W27" s="26" t="str">
        <f t="shared" si="5"/>
        <v>#DIV/0!</v>
      </c>
      <c r="X27" s="26" t="str">
        <f t="shared" si="6"/>
        <v>#DIV/0!</v>
      </c>
      <c r="Y27" s="25">
        <f t="shared" si="7"/>
        <v>0.1545454545</v>
      </c>
      <c r="Z27" s="24">
        <f t="shared" si="8"/>
        <v>-0.2</v>
      </c>
      <c r="AA27" s="27">
        <f t="shared" si="9"/>
        <v>0.1651162791</v>
      </c>
      <c r="AB27" s="28">
        <f t="shared" si="10"/>
        <v>-0.1961285327</v>
      </c>
      <c r="AC27" s="27">
        <f t="shared" si="11"/>
        <v>0.3846153846</v>
      </c>
      <c r="AD27" s="28">
        <f t="shared" si="12"/>
        <v>-0.4255319149</v>
      </c>
      <c r="AE27" s="27">
        <f t="shared" si="13"/>
        <v>0.5348837209</v>
      </c>
      <c r="AF27" s="27">
        <f>SUMIF('Win%'!$A$5:$A$21,"&gt;"&amp;$D27,'Win%'!$E$5:$E$21)/(SUMIF('Win%'!$A$5:$A$21,"&gt;"&amp;$D27,'Win%'!$E$5:$E$21)+SUMIF('Win%'!$A$5:$A$21,"&lt;"&amp;$D27,'Win%'!$E$5:$E$21))</f>
        <v>0.7</v>
      </c>
      <c r="AG27" s="27">
        <f t="shared" si="14"/>
        <v>0.512195122</v>
      </c>
      <c r="AH27" s="27">
        <f>SUMIF('Win%'!$A$5:$A$21,"&lt;"&amp;$D27,'Win%'!$E$5:$E$21)/(SUMIF('Win%'!$A$5:$A$21,"&gt;"&amp;$D27,'Win%'!$E$5:$E$21)+SUMIF('Win%'!$A$5:$A$21,"&lt;"&amp;$D27,'Win%'!$E$5:$E$21))</f>
        <v>0.3</v>
      </c>
      <c r="AI27" s="27">
        <f t="shared" si="15"/>
        <v>0.5652173913</v>
      </c>
      <c r="AJ27" s="27">
        <f>SUMIF('Win%'!$A$5:$A$21,"&gt;"&amp;$G27,'Win%'!$E$5:$E$21)/(SUMIF('Win%'!$A$5:$A$21,"&gt;"&amp;$G27,'Win%'!$E$5:$E$21)+SUMIF('Win%'!$A$5:$A$21,"&lt;"&amp;$G27,'Win%'!$E$5:$E$21))</f>
        <v>0.7</v>
      </c>
      <c r="AK27" s="27">
        <f t="shared" si="16"/>
        <v>0.4761904762</v>
      </c>
      <c r="AL27" s="27">
        <f>SUMIF('Win%'!$A$5:$A$21,"&lt;"&amp;$G27,'Win%'!$E$5:$E$21)/(SUMIF('Win%'!$A$5:$A$21,"&gt;"&amp;$G27,'Win%'!$E$5:$E$21)+SUMIF('Win%'!$A$5:$A$21,"&lt;"&amp;$G27,'Win%'!$E$5:$E$21))</f>
        <v>0.3</v>
      </c>
      <c r="AM27" s="27" t="str">
        <f t="shared" si="17"/>
        <v>#REF!</v>
      </c>
      <c r="AN27" s="27" t="str">
        <f>SUMIF('Win%'!$A$5:$A$21,"&gt;"&amp;#REF!,'Win%'!$E$5:$E$21)/(SUMIF('Win%'!$A$5:$A$21,"&gt;"&amp;#REF!,'Win%'!$E$5:$E$21)+SUMIF('Win%'!$A$5:$A$21,"&lt;"&amp;#REF!,'Win%'!$E$5:$E$21))</f>
        <v>#DIV/0!</v>
      </c>
      <c r="AO27" s="27" t="str">
        <f t="shared" si="18"/>
        <v>#REF!</v>
      </c>
      <c r="AP27" s="28" t="str">
        <f t="shared" si="37"/>
        <v>#DIV/0!</v>
      </c>
      <c r="AQ27" s="27">
        <f t="shared" si="19"/>
        <v>0.5454545455</v>
      </c>
      <c r="AR27" s="27">
        <f>SUMIF('Win%'!$A$5:$A$21,"&gt;"&amp;$J27,'Win%'!$E$5:$E$21)/(SUMIF('Win%'!$A$5:$A$21,"&gt;"&amp;$J27,'Win%'!$E$5:$E$21)+SUMIF('Win%'!$A$5:$A$21,"&lt;"&amp;$J27,'Win%'!$E$5:$E$21))</f>
        <v>0.7</v>
      </c>
      <c r="AS27" s="27">
        <f t="shared" si="20"/>
        <v>0.5</v>
      </c>
      <c r="AT27" s="28">
        <f t="shared" si="38"/>
        <v>0.3</v>
      </c>
      <c r="AU27" s="27">
        <f t="shared" si="21"/>
        <v>1</v>
      </c>
      <c r="AV27" s="27" t="str">
        <f>SUMIF('Win%'!$A$5:$A$21,"&gt;"&amp;$M27,'Win%'!$E$5:$E$21)/(SUMIF('Win%'!$A$5:$A$21,"&gt;"&amp;$M27,'Win%'!$E$5:$E$21)+SUMIF('Win%'!$A$5:$A$21,"&lt;"&amp;$M27,'Win%'!$E$5:$E$21))</f>
        <v>#DIV/0!</v>
      </c>
      <c r="AW27" s="27">
        <f t="shared" si="22"/>
        <v>1</v>
      </c>
      <c r="AX27" s="28" t="str">
        <f t="shared" si="39"/>
        <v>#DIV/0!</v>
      </c>
      <c r="AY27" s="27">
        <f t="shared" si="23"/>
        <v>0.6153846154</v>
      </c>
      <c r="AZ27" s="27">
        <f>SUMIF('Win%'!$A$5:$A$21,"&gt;"&amp;$P27,'Win%'!$E$5:$E$21)/(SUMIF('Win%'!$A$5:$A$21,"&gt;"&amp;$P27,'Win%'!$E$5:$E$21)+SUMIF('Win%'!$A$5:$A$21,"&lt;"&amp;$P27,'Win%'!$E$5:$E$21))</f>
        <v>1</v>
      </c>
      <c r="BA27" s="27">
        <f t="shared" si="24"/>
        <v>0.4255319149</v>
      </c>
      <c r="BB27" s="28">
        <f t="shared" si="40"/>
        <v>0</v>
      </c>
      <c r="BD27" s="29"/>
    </row>
    <row r="28">
      <c r="A28" s="48" t="s">
        <v>35</v>
      </c>
      <c r="B28" s="70" t="s">
        <v>72</v>
      </c>
      <c r="C28" s="32" t="s">
        <v>73</v>
      </c>
      <c r="D28" s="19">
        <v>13.5</v>
      </c>
      <c r="E28" s="33">
        <v>-130.0</v>
      </c>
      <c r="F28" s="33">
        <v>110.0</v>
      </c>
      <c r="G28" s="19">
        <v>13.5</v>
      </c>
      <c r="H28" s="33">
        <v>-135.0</v>
      </c>
      <c r="I28" s="33">
        <v>115.0</v>
      </c>
      <c r="J28" s="19">
        <v>13.5</v>
      </c>
      <c r="K28" s="33">
        <v>-140.0</v>
      </c>
      <c r="L28" s="33">
        <v>115.0</v>
      </c>
      <c r="M28" s="19"/>
      <c r="N28" s="33"/>
      <c r="O28" s="33"/>
      <c r="P28" s="19">
        <v>9.5</v>
      </c>
      <c r="Q28" s="33">
        <v>-130.0</v>
      </c>
      <c r="R28" s="33">
        <v>110.0</v>
      </c>
      <c r="S28" s="34">
        <f t="shared" si="1"/>
        <v>0.04702750665</v>
      </c>
      <c r="T28" s="24">
        <f t="shared" si="2"/>
        <v>-0.08843537415</v>
      </c>
      <c r="U28" s="25">
        <f t="shared" si="3"/>
        <v>0.03777681285</v>
      </c>
      <c r="V28" s="24">
        <f t="shared" si="4"/>
        <v>-0.07736117703</v>
      </c>
      <c r="W28" s="26" t="str">
        <f t="shared" si="5"/>
        <v>#DIV/0!</v>
      </c>
      <c r="X28" s="26" t="str">
        <f t="shared" si="6"/>
        <v>#DIV/0!</v>
      </c>
      <c r="Y28" s="25">
        <f t="shared" si="7"/>
        <v>0.02891156463</v>
      </c>
      <c r="Z28" s="24">
        <f t="shared" si="8"/>
        <v>-0.07736117703</v>
      </c>
      <c r="AA28" s="27">
        <f t="shared" si="9"/>
        <v>0.04702750665</v>
      </c>
      <c r="AB28" s="28">
        <f t="shared" si="10"/>
        <v>-0.08105257607</v>
      </c>
      <c r="AC28" s="27">
        <f t="shared" si="11"/>
        <v>0.4347826087</v>
      </c>
      <c r="AD28" s="28">
        <f t="shared" si="12"/>
        <v>-0.4761904762</v>
      </c>
      <c r="AE28" s="27">
        <f t="shared" si="13"/>
        <v>0.5652173913</v>
      </c>
      <c r="AF28" s="27">
        <f>SUMIF('Win%'!$A$5:$A$21,"&gt;"&amp;$D28,'Win%'!$T$5:$T$21)/(SUMIF('Win%'!$A$5:$A$21,"&gt;"&amp;$D28,'Win%'!$T$5:$T$21)+SUMIF('Win%'!$A$5:$A$21,"&lt;"&amp;$D28,'Win%'!$T$5:$T$21))</f>
        <v>0.612244898</v>
      </c>
      <c r="AG28" s="27">
        <f t="shared" si="14"/>
        <v>0.4761904762</v>
      </c>
      <c r="AH28" s="27">
        <f>SUMIF('Win%'!$A$5:$A$21,"&lt;"&amp;$D28,'Win%'!$T$5:$T$21)/(SUMIF('Win%'!$A$5:$A$21,"&gt;"&amp;$D28,'Win%'!$T$5:$T$21)+SUMIF('Win%'!$A$5:$A$21,"&lt;"&amp;$D28,'Win%'!$T$5:$T$21))</f>
        <v>0.387755102</v>
      </c>
      <c r="AI28" s="27">
        <f t="shared" si="15"/>
        <v>0.5744680851</v>
      </c>
      <c r="AJ28" s="27">
        <f>SUMIF('Win%'!$A$5:$A$21,"&gt;"&amp;$G28,'Win%'!$T$5:$T$21)/(SUMIF('Win%'!$A$5:$A$21,"&gt;"&amp;$G28,'Win%'!$T$5:$T$21)+SUMIF('Win%'!$A$5:$A$21,"&lt;"&amp;$G28,'Win%'!$T$5:$T$21))</f>
        <v>0.612244898</v>
      </c>
      <c r="AK28" s="27">
        <f t="shared" si="16"/>
        <v>0.4651162791</v>
      </c>
      <c r="AL28" s="27">
        <f>SUMIF('Win%'!$A$5:$A$21,"&lt;"&amp;$G28,'Win%'!$T$5:$T$21)/(SUMIF('Win%'!$A$5:$A$21,"&gt;"&amp;$G28,'Win%'!$T$5:$T$21)+SUMIF('Win%'!$A$5:$A$21,"&lt;"&amp;$G28,'Win%'!$T$5:$T$21))</f>
        <v>0.387755102</v>
      </c>
      <c r="AM28" s="27" t="str">
        <f t="shared" si="17"/>
        <v>#REF!</v>
      </c>
      <c r="AN28" s="27" t="str">
        <f>SUMIF('Win%'!$A$5:$A$21,"&gt;"&amp;#REF!,'Win%'!$T$5:$T$21)/(SUMIF('Win%'!$A$5:$A$21,"&gt;"&amp;#REF!,'Win%'!$T$5:$T$21)+SUMIF('Win%'!$A$5:$A$21,"&lt;"&amp;#REF!,'Win%'!$T$5:$T$21))</f>
        <v>#DIV/0!</v>
      </c>
      <c r="AO28" s="27" t="str">
        <f t="shared" si="18"/>
        <v>#REF!</v>
      </c>
      <c r="AP28" s="27" t="str">
        <f t="shared" si="37"/>
        <v>#DIV/0!</v>
      </c>
      <c r="AQ28" s="27">
        <f t="shared" si="19"/>
        <v>0.5833333333</v>
      </c>
      <c r="AR28" s="27">
        <f>SUMIF('Win%'!$A$5:$A$21,"&gt;"&amp;$J28,'Win%'!$T$5:$T$21)/(SUMIF('Win%'!$A$5:$A$21,"&gt;"&amp;$J28,'Win%'!$T$5:$T$21)+SUMIF('Win%'!$A$5:$A$21,"&lt;"&amp;$J28,'Win%'!$T$5:$T$21))</f>
        <v>0.612244898</v>
      </c>
      <c r="AS28" s="27">
        <f t="shared" si="20"/>
        <v>0.4651162791</v>
      </c>
      <c r="AT28" s="27">
        <f t="shared" si="38"/>
        <v>0.387755102</v>
      </c>
      <c r="AU28" s="27">
        <f t="shared" si="21"/>
        <v>1</v>
      </c>
      <c r="AV28" s="27" t="str">
        <f>SUMIF('Win%'!$A$5:$A$21,"&gt;"&amp;$M28,'Win%'!$T$5:$T$21)/(SUMIF('Win%'!$A$5:$A$21,"&gt;"&amp;$M28,'Win%'!$T$5:$T$21)+SUMIF('Win%'!$A$5:$A$21,"&lt;"&amp;$M28,'Win%'!$T$5:$T$21))</f>
        <v>#DIV/0!</v>
      </c>
      <c r="AW28" s="27">
        <f t="shared" si="22"/>
        <v>1</v>
      </c>
      <c r="AX28" s="27" t="str">
        <f t="shared" si="39"/>
        <v>#DIV/0!</v>
      </c>
      <c r="AY28" s="27">
        <f t="shared" si="23"/>
        <v>0.5652173913</v>
      </c>
      <c r="AZ28" s="27">
        <f>SUMIF('Win%'!$A$5:$A$21,"&gt;"&amp;$P28,'Win%'!$T$5:$T$21)/(SUMIF('Win%'!$A$5:$A$21,"&gt;"&amp;$P28,'Win%'!$T$5:$T$21)+SUMIF('Win%'!$A$5:$A$21,"&lt;"&amp;$P28,'Win%'!$T$5:$T$21))</f>
        <v>1</v>
      </c>
      <c r="BA28" s="27">
        <f t="shared" si="24"/>
        <v>0.4761904762</v>
      </c>
      <c r="BB28" s="27">
        <f t="shared" si="40"/>
        <v>0</v>
      </c>
      <c r="BD28" s="29"/>
    </row>
    <row r="29">
      <c r="A29" s="35" t="s">
        <v>20</v>
      </c>
      <c r="B29" s="71" t="s">
        <v>74</v>
      </c>
      <c r="C29" s="18" t="s">
        <v>75</v>
      </c>
      <c r="D29" s="19">
        <v>5.5</v>
      </c>
      <c r="E29" s="20">
        <v>-105.0</v>
      </c>
      <c r="F29" s="20">
        <v>-115.0</v>
      </c>
      <c r="G29" s="19">
        <v>5.5</v>
      </c>
      <c r="H29" s="20">
        <v>110.0</v>
      </c>
      <c r="I29" s="20">
        <v>-130.0</v>
      </c>
      <c r="J29" s="19">
        <v>5.5</v>
      </c>
      <c r="K29" s="20">
        <v>-105.0</v>
      </c>
      <c r="L29" s="20">
        <v>-115.0</v>
      </c>
      <c r="M29" s="19"/>
      <c r="N29" s="20"/>
      <c r="O29" s="20"/>
      <c r="P29" s="19">
        <v>7.5</v>
      </c>
      <c r="Q29" s="20">
        <v>-105.0</v>
      </c>
      <c r="R29" s="20">
        <v>-115.0</v>
      </c>
      <c r="S29" s="23">
        <f t="shared" si="1"/>
        <v>-0.06219512195</v>
      </c>
      <c r="T29" s="24">
        <f t="shared" si="2"/>
        <v>0.01511627907</v>
      </c>
      <c r="U29" s="25">
        <f t="shared" si="3"/>
        <v>-0.02619047619</v>
      </c>
      <c r="V29" s="24">
        <f t="shared" si="4"/>
        <v>-0.0152173913</v>
      </c>
      <c r="W29" s="26" t="str">
        <f t="shared" si="5"/>
        <v>#DIV/0!</v>
      </c>
      <c r="X29" s="26" t="str">
        <f t="shared" si="6"/>
        <v>#DIV/0!</v>
      </c>
      <c r="Y29" s="25">
        <f t="shared" si="7"/>
        <v>-0.06219512195</v>
      </c>
      <c r="Z29" s="24">
        <f t="shared" si="8"/>
        <v>0.01511627907</v>
      </c>
      <c r="AA29" s="27">
        <f t="shared" si="9"/>
        <v>-0.02619047619</v>
      </c>
      <c r="AB29" s="28">
        <f t="shared" si="10"/>
        <v>0.005005055612</v>
      </c>
      <c r="AC29" s="27">
        <f t="shared" si="11"/>
        <v>-0.432195122</v>
      </c>
      <c r="AD29" s="28">
        <f t="shared" si="12"/>
        <v>0.3851162791</v>
      </c>
      <c r="AE29" s="27">
        <f t="shared" si="13"/>
        <v>0.512195122</v>
      </c>
      <c r="AF29" s="27">
        <f>SUMIF('Win%'!$A$5:$A$21,"&gt;"&amp;$D29,'Win%'!$I$5:$I$21)/(SUMIF('Win%'!$A$5:$A$21,"&gt;"&amp;$D29,'Win%'!$I$5:$I$21)+SUMIF('Win%'!$A$5:$A$21,"&lt;"&amp;$D29,'Win%'!$I$5:$I$21))</f>
        <v>0.45</v>
      </c>
      <c r="AG29" s="27">
        <f t="shared" si="14"/>
        <v>0.5348837209</v>
      </c>
      <c r="AH29" s="27">
        <f>SUMIF('Win%'!$A$5:$A$21,"&lt;"&amp;$D29,'Win%'!$I$5:$I$21)/(SUMIF('Win%'!$A$5:$A$21,"&gt;"&amp;$D29,'Win%'!$I$5:$I$21)+SUMIF('Win%'!$A$5:$A$21,"&lt;"&amp;$D29,'Win%'!$I$5:$I$21))</f>
        <v>0.55</v>
      </c>
      <c r="AI29" s="27">
        <f t="shared" si="15"/>
        <v>0.4761904762</v>
      </c>
      <c r="AJ29" s="27">
        <f>SUMIF('Win%'!$A$5:$A$21,"&gt;"&amp;$G29,'Win%'!$I$5:$I$21)/(SUMIF('Win%'!$A$5:$A$21,"&gt;"&amp;$G29,'Win%'!$I$5:$I$21)+SUMIF('Win%'!$A$5:$A$21,"&lt;"&amp;$G29,'Win%'!$I$5:$I$21))</f>
        <v>0.45</v>
      </c>
      <c r="AK29" s="27">
        <f t="shared" si="16"/>
        <v>0.5652173913</v>
      </c>
      <c r="AL29" s="27">
        <f>SUMIF('Win%'!$A$5:$A$21,"&lt;"&amp;$G29,'Win%'!$I$5:$I$21)/(SUMIF('Win%'!$A$5:$A$21,"&gt;"&amp;$G29,'Win%'!$I$5:$I$21)+SUMIF('Win%'!$A$5:$A$21,"&lt;"&amp;$G29,'Win%'!$I$5:$I$21))</f>
        <v>0.55</v>
      </c>
      <c r="AM29" s="27" t="str">
        <f t="shared" si="17"/>
        <v>#REF!</v>
      </c>
      <c r="AN29" s="27" t="str">
        <f>SUMIF('Win%'!$A$5:$A$21,"&gt;"&amp;#REF!,'Win%'!$I$5:$I$21)/(SUMIF('Win%'!$A$5:$A$21,"&gt;"&amp;#REF!,'Win%'!$I$5:$I$21)+SUMIF('Win%'!$A$5:$A$21,"&lt;"&amp;#REF!,'Win%'!$I$5:$I$21))</f>
        <v>#DIV/0!</v>
      </c>
      <c r="AO29" s="27" t="str">
        <f t="shared" si="18"/>
        <v>#REF!</v>
      </c>
      <c r="AP29" s="27" t="str">
        <f t="shared" si="37"/>
        <v>#DIV/0!</v>
      </c>
      <c r="AQ29" s="27">
        <f t="shared" si="19"/>
        <v>0.512195122</v>
      </c>
      <c r="AR29" s="27">
        <f>SUMIF('Win%'!$A$5:$A$21,"&gt;"&amp;$J29,'Win%'!$I$5:$I$21)/(SUMIF('Win%'!$A$5:$A$21,"&gt;"&amp;$J29,'Win%'!$I$5:$I$21)+SUMIF('Win%'!$A$5:$A$21,"&lt;"&amp;$J29,'Win%'!$I$5:$I$21))</f>
        <v>0.45</v>
      </c>
      <c r="AS29" s="27">
        <f t="shared" si="20"/>
        <v>0.5348837209</v>
      </c>
      <c r="AT29" s="27">
        <f t="shared" si="38"/>
        <v>0.55</v>
      </c>
      <c r="AU29" s="27">
        <f t="shared" si="21"/>
        <v>1</v>
      </c>
      <c r="AV29" s="27" t="str">
        <f>SUMIF('Win%'!$A$5:$A$21,"&gt;"&amp;$M29,'Win%'!$I$5:$I$21)/(SUMIF('Win%'!$A$5:$A$21,"&gt;"&amp;$M29,'Win%'!$I$5:$I$21)+SUMIF('Win%'!$A$5:$A$21,"&lt;"&amp;$M29,'Win%'!$I$5:$I$21))</f>
        <v>#DIV/0!</v>
      </c>
      <c r="AW29" s="27">
        <f t="shared" si="22"/>
        <v>1</v>
      </c>
      <c r="AX29" s="27" t="str">
        <f t="shared" si="39"/>
        <v>#DIV/0!</v>
      </c>
      <c r="AY29" s="27">
        <f t="shared" si="23"/>
        <v>0.512195122</v>
      </c>
      <c r="AZ29" s="27">
        <f>SUMIF('Win%'!$A$5:$A$21,"&gt;"&amp;$P29,'Win%'!$I$5:$I$21)/(SUMIF('Win%'!$A$5:$A$21,"&gt;"&amp;$P29,'Win%'!$I$5:$I$21)+SUMIF('Win%'!$A$5:$A$21,"&lt;"&amp;$P29,'Win%'!$I$5:$I$21))</f>
        <v>0.08</v>
      </c>
      <c r="BA29" s="27">
        <f t="shared" si="24"/>
        <v>0.5348837209</v>
      </c>
      <c r="BB29" s="27">
        <f t="shared" si="40"/>
        <v>0.92</v>
      </c>
      <c r="BD29" s="29"/>
    </row>
    <row r="30">
      <c r="A30" s="16" t="s">
        <v>14</v>
      </c>
      <c r="B30" s="72" t="s">
        <v>76</v>
      </c>
      <c r="C30" s="73" t="s">
        <v>77</v>
      </c>
      <c r="D30" s="19">
        <v>9.5</v>
      </c>
      <c r="E30" s="33">
        <v>-110.0</v>
      </c>
      <c r="F30" s="33">
        <v>-110.0</v>
      </c>
      <c r="G30" s="19">
        <v>9.5</v>
      </c>
      <c r="H30" s="33">
        <v>-120.0</v>
      </c>
      <c r="I30" s="33">
        <v>100.0</v>
      </c>
      <c r="J30" s="19">
        <v>9.5</v>
      </c>
      <c r="K30" s="33">
        <v>-115.0</v>
      </c>
      <c r="L30" s="33">
        <v>-105.0</v>
      </c>
      <c r="M30" s="19"/>
      <c r="N30" s="33"/>
      <c r="O30" s="33"/>
      <c r="P30" s="19">
        <v>9.5</v>
      </c>
      <c r="Q30" s="33">
        <v>-145.0</v>
      </c>
      <c r="R30" s="33">
        <v>125.0</v>
      </c>
      <c r="S30" s="34">
        <f t="shared" si="1"/>
        <v>-0.1938095238</v>
      </c>
      <c r="T30" s="24">
        <f t="shared" si="2"/>
        <v>0.1461904762</v>
      </c>
      <c r="U30" s="25">
        <f t="shared" si="3"/>
        <v>-0.2154545455</v>
      </c>
      <c r="V30" s="24">
        <f t="shared" si="4"/>
        <v>0.17</v>
      </c>
      <c r="W30" s="26" t="str">
        <f t="shared" si="5"/>
        <v>#DIV/0!</v>
      </c>
      <c r="X30" s="26" t="str">
        <f t="shared" si="6"/>
        <v>#DIV/0!</v>
      </c>
      <c r="Y30" s="25">
        <f t="shared" si="7"/>
        <v>-0.2048837209</v>
      </c>
      <c r="Z30" s="24">
        <f t="shared" si="8"/>
        <v>0.157804878</v>
      </c>
      <c r="AA30" s="27">
        <f t="shared" si="9"/>
        <v>-0.1938095238</v>
      </c>
      <c r="AB30" s="28">
        <f t="shared" si="10"/>
        <v>0.1579984514</v>
      </c>
      <c r="AC30" s="27">
        <f t="shared" si="11"/>
        <v>-0.2618367347</v>
      </c>
      <c r="AD30" s="28">
        <f t="shared" si="12"/>
        <v>0.2255555556</v>
      </c>
      <c r="AE30" s="27">
        <f t="shared" si="13"/>
        <v>0.5238095238</v>
      </c>
      <c r="AF30" s="27">
        <f>SUMIF('Win%'!$A$5:$A$21,"&gt;"&amp;$D30,'Win%'!$AG$5:$AG$21)/(SUMIF('Win%'!$A$5:$A$21,"&gt;"&amp;$D30,'Win%'!$AG$5:$AG$21)+SUMIF('Win%'!$A$5:$A$21,"&lt;"&amp;$D30,'Win%'!$AG$5:$AG$21))</f>
        <v>0.33</v>
      </c>
      <c r="AG30" s="27">
        <f t="shared" si="14"/>
        <v>0.5238095238</v>
      </c>
      <c r="AH30" s="27">
        <f>SUMIF('Win%'!$A$5:$A$21,"&lt;"&amp;$D30,'Win%'!$AG$5:$AG$21)/(SUMIF('Win%'!$A$5:$A$21,"&gt;"&amp;$D30,'Win%'!$AG$5:$AG$21)+SUMIF('Win%'!$A$5:$A$21,"&lt;"&amp;$D30,'Win%'!$AG$5:$AG$21))</f>
        <v>0.67</v>
      </c>
      <c r="AI30" s="27">
        <f t="shared" si="15"/>
        <v>0.5454545455</v>
      </c>
      <c r="AJ30" s="27">
        <f>SUMIF('Win%'!$A$5:$A$21,"&gt;"&amp;$G30,'Win%'!$AG$5:$AG$21)/(SUMIF('Win%'!$A$5:$A$21,"&gt;"&amp;$G30,'Win%'!$AG$5:$AG$21)+SUMIF('Win%'!$A$5:$A$21,"&lt;"&amp;$G30,'Win%'!$AG$5:$AG$21))</f>
        <v>0.33</v>
      </c>
      <c r="AK30" s="27">
        <f t="shared" si="16"/>
        <v>0.5</v>
      </c>
      <c r="AL30" s="27">
        <f>SUMIF('Win%'!$A$5:$A$21,"&lt;"&amp;$G30,'Win%'!$AG$5:$AG$21)/(SUMIF('Win%'!$A$5:$A$21,"&gt;"&amp;$G30,'Win%'!$AG$5:$AG$21)+SUMIF('Win%'!$A$5:$A$21,"&lt;"&amp;$G30,'Win%'!$AG$5:$AG$21))</f>
        <v>0.67</v>
      </c>
      <c r="AM30" s="27" t="str">
        <f t="shared" si="17"/>
        <v>#REF!</v>
      </c>
      <c r="AN30" s="27" t="str">
        <f>SUMIF('Win%'!$A$5:$A$21,"&gt;"&amp;#REF!,'Win%'!$AG$5:$AG$21)/(SUMIF('Win%'!$A$5:$A$21,"&gt;"&amp;#REF!,'Win%'!$AG$5:$AG$21)+SUMIF('Win%'!$A$5:$A$21,"&lt;"&amp;#REF!,'Win%'!$AG$5:$AG$21))</f>
        <v>#DIV/0!</v>
      </c>
      <c r="AO30" s="27" t="str">
        <f t="shared" si="18"/>
        <v>#REF!</v>
      </c>
      <c r="AP30" s="27" t="str">
        <f>SUMIF('Win%'!$A$5:$A$21,"&lt;"&amp;#REF!,'Win%'!$AG$5:$AG$21)/(SUMIF('Win%'!$A$5:$A$21,"&gt;"&amp;#REF!,'Win%'!$AG$5:$AG$21)+SUMIF('Win%'!$A$5:$A$21,"&lt;"&amp;#REF!,'Win%'!$AG$5:$AG$21))</f>
        <v>#DIV/0!</v>
      </c>
      <c r="AQ30" s="27">
        <f t="shared" si="19"/>
        <v>0.5348837209</v>
      </c>
      <c r="AR30" s="27">
        <f>SUMIF('Win%'!$A$5:$A$21,"&gt;"&amp;$J30,'Win%'!$AG$5:$AG$21)/(SUMIF('Win%'!$A$5:$A$21,"&gt;"&amp;$J30,'Win%'!$AG$5:$AG$21)+SUMIF('Win%'!$A$5:$A$21,"&lt;"&amp;$J30,'Win%'!$AG$5:$AG$21))</f>
        <v>0.33</v>
      </c>
      <c r="AS30" s="27">
        <f t="shared" si="20"/>
        <v>0.512195122</v>
      </c>
      <c r="AT30" s="27">
        <f>SUMIF('Win%'!$A$5:$A$21,"&lt;"&amp;$J30,'Win%'!$AG$5:$AG$21)/(SUMIF('Win%'!$A$5:$A$21,"&gt;"&amp;$J30,'Win%'!$AG$5:$AG$21)+SUMIF('Win%'!$A$5:$A$21,"&lt;"&amp;$J30,'Win%'!$AG$5:$AG$21))</f>
        <v>0.67</v>
      </c>
      <c r="AU30" s="27">
        <f t="shared" si="21"/>
        <v>1</v>
      </c>
      <c r="AV30" s="27" t="str">
        <f>SUMIF('Win%'!$A$5:$A$21,"&gt;"&amp;$M30,'Win%'!$AG$5:$AG$21)/(SUMIF('Win%'!$A$5:$A$21,"&gt;"&amp;$M30,'Win%'!$AG$5:$AG$21)+SUMIF('Win%'!$A$5:$A$21,"&lt;"&amp;$M30,'Win%'!$AG$5:$AG$21))</f>
        <v>#DIV/0!</v>
      </c>
      <c r="AW30" s="27">
        <f t="shared" si="22"/>
        <v>1</v>
      </c>
      <c r="AX30" s="27" t="str">
        <f>SUMIF('Win%'!$A$5:$A$21,"&lt;"&amp;$M30,'Win%'!$AG$5:$AG$21)/(SUMIF('Win%'!$A$5:$A$21,"&gt;"&amp;$M30,'Win%'!$AG$5:$AG$21)+SUMIF('Win%'!$A$5:$A$21,"&lt;"&amp;$M30,'Win%'!$AG$5:$AG$21))</f>
        <v>#DIV/0!</v>
      </c>
      <c r="AY30" s="27">
        <f t="shared" si="23"/>
        <v>0.5918367347</v>
      </c>
      <c r="AZ30" s="27">
        <f>SUMIF('Win%'!$A$5:$A$21,"&gt;"&amp;$P30,'Win%'!$AG$5:$AG$21)/(SUMIF('Win%'!$A$5:$A$21,"&gt;"&amp;$P30,'Win%'!$AG$5:$AG$21)+SUMIF('Win%'!$A$5:$A$21,"&lt;"&amp;$P30,'Win%'!$AG$5:$AG$21))</f>
        <v>0.33</v>
      </c>
      <c r="BA30" s="27">
        <f t="shared" si="24"/>
        <v>0.4444444444</v>
      </c>
      <c r="BB30" s="27">
        <f>SUMIF('Win%'!$A$5:$A$21,"&lt;"&amp;$P30,'Win%'!$AG$5:$AG$21)/(SUMIF('Win%'!$A$5:$A$21,"&gt;"&amp;$P30,'Win%'!$AG$5:$AG$21)+SUMIF('Win%'!$A$5:$A$21,"&lt;"&amp;$P30,'Win%'!$AG$5:$AG$21))</f>
        <v>0.67</v>
      </c>
      <c r="BD30" s="29"/>
    </row>
    <row r="31">
      <c r="A31" s="16" t="s">
        <v>14</v>
      </c>
      <c r="B31" s="74" t="s">
        <v>78</v>
      </c>
      <c r="C31" s="18" t="s">
        <v>79</v>
      </c>
      <c r="D31" s="19">
        <v>7.5</v>
      </c>
      <c r="E31" s="20">
        <v>-145.0</v>
      </c>
      <c r="F31" s="20">
        <v>125.0</v>
      </c>
      <c r="G31" s="19">
        <v>8.0</v>
      </c>
      <c r="H31" s="20">
        <v>100.0</v>
      </c>
      <c r="I31" s="20">
        <v>-120.0</v>
      </c>
      <c r="J31" s="19">
        <v>7.5</v>
      </c>
      <c r="K31" s="20">
        <v>-160.0</v>
      </c>
      <c r="L31" s="20">
        <v>130.0</v>
      </c>
      <c r="M31" s="19"/>
      <c r="N31" s="20"/>
      <c r="O31" s="20"/>
      <c r="P31" s="19">
        <v>5.5</v>
      </c>
      <c r="Q31" s="20">
        <v>-130.0</v>
      </c>
      <c r="R31" s="20">
        <v>110.0</v>
      </c>
      <c r="S31" s="23">
        <f t="shared" si="1"/>
        <v>0.1081632653</v>
      </c>
      <c r="T31" s="24">
        <f t="shared" si="2"/>
        <v>-0.1444444444</v>
      </c>
      <c r="U31" s="25">
        <f t="shared" si="3"/>
        <v>0.1</v>
      </c>
      <c r="V31" s="24">
        <f t="shared" si="4"/>
        <v>-0.1454545455</v>
      </c>
      <c r="W31" s="26" t="str">
        <f t="shared" si="5"/>
        <v>#DIV/0!</v>
      </c>
      <c r="X31" s="26" t="str">
        <f t="shared" si="6"/>
        <v>#DIV/0!</v>
      </c>
      <c r="Y31" s="25">
        <f t="shared" si="7"/>
        <v>0.08461538462</v>
      </c>
      <c r="Z31" s="24">
        <f t="shared" si="8"/>
        <v>-0.1347826087</v>
      </c>
      <c r="AA31" s="27">
        <f t="shared" si="9"/>
        <v>0.1081632653</v>
      </c>
      <c r="AB31" s="28">
        <f t="shared" si="10"/>
        <v>-0.1415605329</v>
      </c>
      <c r="AC31" s="27">
        <f t="shared" si="11"/>
        <v>0.4147826087</v>
      </c>
      <c r="AD31" s="28">
        <f t="shared" si="12"/>
        <v>-0.4561904762</v>
      </c>
      <c r="AE31" s="27">
        <f t="shared" si="13"/>
        <v>0.5918367347</v>
      </c>
      <c r="AF31" s="27">
        <f>SUMIF('Win%'!$A$5:$A$21,"&gt;"&amp;$D31,'Win%'!$AF$5:$AF$21)/(SUMIF('Win%'!$A$5:$A$21,"&gt;"&amp;$D31,'Win%'!$AF$5:$AF$21)+SUMIF('Win%'!$A$5:$A$21,"&lt;"&amp;$D31,'Win%'!$AF$5:$AF$21))</f>
        <v>0.7</v>
      </c>
      <c r="AG31" s="27">
        <f t="shared" si="14"/>
        <v>0.4444444444</v>
      </c>
      <c r="AH31" s="27">
        <f>SUMIF('Win%'!$A$5:$A$21,"&lt;"&amp;$D31,'Win%'!$AF$5:$AF$21)/(SUMIF('Win%'!$A$5:$A$21,"&gt;"&amp;$D31,'Win%'!$AF$5:$AF$21)+SUMIF('Win%'!$A$5:$A$21,"&lt;"&amp;$D31,'Win%'!$AF$5:$AF$21))</f>
        <v>0.3</v>
      </c>
      <c r="AI31" s="27">
        <f t="shared" si="15"/>
        <v>0.5</v>
      </c>
      <c r="AJ31" s="27">
        <f>SUMIF('Win%'!$A$5:$A$21,"&gt;"&amp;$G31,'Win%'!$AF$5:$AF$21)/(SUMIF('Win%'!$A$5:$A$21,"&gt;"&amp;$G31,'Win%'!$AF$5:$AF$21)+SUMIF('Win%'!$A$5:$A$21,"&lt;"&amp;$G31,'Win%'!$AF$5:$AF$21))</f>
        <v>0.6</v>
      </c>
      <c r="AK31" s="27">
        <f t="shared" si="16"/>
        <v>0.5454545455</v>
      </c>
      <c r="AL31" s="27">
        <f>SUMIF('Win%'!$A$5:$A$21,"&lt;"&amp;$G31,'Win%'!$AF$5:$AF$21)/(SUMIF('Win%'!$A$5:$A$21,"&gt;"&amp;$G31,'Win%'!$AF$5:$AF$21)+SUMIF('Win%'!$A$5:$A$21,"&lt;"&amp;$G31,'Win%'!$AF$5:$AF$21))</f>
        <v>0.4</v>
      </c>
      <c r="AM31" s="27" t="str">
        <f t="shared" si="17"/>
        <v>#REF!</v>
      </c>
      <c r="AN31" s="27" t="str">
        <f>SUMIF('Win%'!$A$5:$A$21,"&gt;"&amp;#REF!,'Win%'!$AF$5:$AF$21)/(SUMIF('Win%'!$A$5:$A$21,"&gt;"&amp;#REF!,'Win%'!$AF$5:$AF$21)+SUMIF('Win%'!$A$5:$A$21,"&lt;"&amp;#REF!,'Win%'!$AF$5:$AF$21))</f>
        <v>#DIV/0!</v>
      </c>
      <c r="AO31" s="27" t="str">
        <f t="shared" si="18"/>
        <v>#REF!</v>
      </c>
      <c r="AP31" s="27" t="str">
        <f>SUMIF('Win%'!$A$5:$A$21,"&lt;"&amp;#REF!,'Win%'!$AF$5:$AF$21)/(SUMIF('Win%'!$A$5:$A$21,"&gt;"&amp;#REF!,'Win%'!$AF$5:$AF$21)+SUMIF('Win%'!$A$5:$A$21,"&lt;"&amp;#REF!,'Win%'!$AF$5:$AF$21))</f>
        <v>#DIV/0!</v>
      </c>
      <c r="AQ31" s="27">
        <f t="shared" si="19"/>
        <v>0.6153846154</v>
      </c>
      <c r="AR31" s="27">
        <f>SUMIF('Win%'!$A$5:$A$21,"&gt;"&amp;$J31,'Win%'!$AF$5:$AF$21)/(SUMIF('Win%'!$A$5:$A$21,"&gt;"&amp;$J31,'Win%'!$AF$5:$AF$21)+SUMIF('Win%'!$A$5:$A$21,"&lt;"&amp;$J31,'Win%'!$AF$5:$AF$21))</f>
        <v>0.7</v>
      </c>
      <c r="AS31" s="27">
        <f t="shared" si="20"/>
        <v>0.4347826087</v>
      </c>
      <c r="AT31" s="27">
        <f>SUMIF('Win%'!$A$5:$A$21,"&lt;"&amp;$J31,'Win%'!$AF$5:$AF$21)/(SUMIF('Win%'!$A$5:$A$21,"&gt;"&amp;$J31,'Win%'!$AF$5:$AF$21)+SUMIF('Win%'!$A$5:$A$21,"&lt;"&amp;$J31,'Win%'!$AF$5:$AF$21))</f>
        <v>0.3</v>
      </c>
      <c r="AU31" s="27">
        <f t="shared" si="21"/>
        <v>1</v>
      </c>
      <c r="AV31" s="27" t="str">
        <f>SUMIF('Win%'!$A$5:$A$21,"&gt;"&amp;$M31,'Win%'!$AF$5:$AF$21)/(SUMIF('Win%'!$A$5:$A$21,"&gt;"&amp;$M31,'Win%'!$AF$5:$AF$21)+SUMIF('Win%'!$A$5:$A$21,"&lt;"&amp;$M31,'Win%'!$AF$5:$AF$21))</f>
        <v>#DIV/0!</v>
      </c>
      <c r="AW31" s="27">
        <f t="shared" si="22"/>
        <v>1</v>
      </c>
      <c r="AX31" s="27" t="str">
        <f>SUMIF('Win%'!$A$5:$A$21,"&lt;"&amp;$M31,'Win%'!$AF$5:$AF$21)/(SUMIF('Win%'!$A$5:$A$21,"&gt;"&amp;$M31,'Win%'!$AF$5:$AF$21)+SUMIF('Win%'!$A$5:$A$21,"&lt;"&amp;$M31,'Win%'!$AF$5:$AF$21))</f>
        <v>#DIV/0!</v>
      </c>
      <c r="AY31" s="27">
        <f t="shared" si="23"/>
        <v>0.5652173913</v>
      </c>
      <c r="AZ31" s="27">
        <f>SUMIF('Win%'!$A$5:$A$21,"&gt;"&amp;$P31,'Win%'!$AF$5:$AF$21)/(SUMIF('Win%'!$A$5:$A$21,"&gt;"&amp;$P31,'Win%'!$AF$5:$AF$21)+SUMIF('Win%'!$A$5:$A$21,"&lt;"&amp;$P31,'Win%'!$AF$5:$AF$21))</f>
        <v>0.98</v>
      </c>
      <c r="BA31" s="27">
        <f t="shared" si="24"/>
        <v>0.4761904762</v>
      </c>
      <c r="BB31" s="27">
        <f>SUMIF('Win%'!$A$5:$A$21,"&lt;"&amp;$P31,'Win%'!$AF$5:$AF$21)/(SUMIF('Win%'!$A$5:$A$21,"&gt;"&amp;$P31,'Win%'!$AF$5:$AF$21)+SUMIF('Win%'!$A$5:$A$21,"&lt;"&amp;$P31,'Win%'!$AF$5:$AF$21))</f>
        <v>0.02</v>
      </c>
      <c r="BD31" s="29"/>
    </row>
    <row r="32">
      <c r="A32" s="30" t="s">
        <v>17</v>
      </c>
      <c r="B32" s="75" t="s">
        <v>80</v>
      </c>
      <c r="C32" s="32" t="s">
        <v>81</v>
      </c>
      <c r="D32" s="19">
        <v>9.5</v>
      </c>
      <c r="E32" s="33">
        <v>135.0</v>
      </c>
      <c r="F32" s="33">
        <v>-160.0</v>
      </c>
      <c r="G32" s="19">
        <v>9.0</v>
      </c>
      <c r="H32" s="33">
        <v>105.0</v>
      </c>
      <c r="I32" s="33">
        <v>-120.0</v>
      </c>
      <c r="J32" s="19">
        <v>9.5</v>
      </c>
      <c r="K32" s="33">
        <v>120.0</v>
      </c>
      <c r="L32" s="33">
        <v>-145.0</v>
      </c>
      <c r="M32" s="19"/>
      <c r="N32" s="33"/>
      <c r="O32" s="33"/>
      <c r="P32" s="19">
        <v>11.5</v>
      </c>
      <c r="Q32" s="33">
        <v>-110.0</v>
      </c>
      <c r="R32" s="33">
        <v>-110.0</v>
      </c>
      <c r="S32" s="34">
        <f t="shared" si="1"/>
        <v>0.0002106593638</v>
      </c>
      <c r="T32" s="24">
        <f t="shared" si="2"/>
        <v>-0.04112718964</v>
      </c>
      <c r="U32" s="25">
        <f t="shared" si="3"/>
        <v>0.09327620303</v>
      </c>
      <c r="V32" s="24">
        <f t="shared" si="4"/>
        <v>-0.1265356265</v>
      </c>
      <c r="W32" s="26" t="str">
        <f t="shared" si="5"/>
        <v>#DIV/0!</v>
      </c>
      <c r="X32" s="26" t="str">
        <f t="shared" si="6"/>
        <v>#DIV/0!</v>
      </c>
      <c r="Y32" s="25">
        <f t="shared" si="7"/>
        <v>-0.02880288029</v>
      </c>
      <c r="Z32" s="24">
        <f t="shared" si="8"/>
        <v>-0.01757930895</v>
      </c>
      <c r="AA32" s="27">
        <f t="shared" si="9"/>
        <v>0.09327620303</v>
      </c>
      <c r="AB32" s="28">
        <f t="shared" si="10"/>
        <v>-0.06174737504</v>
      </c>
      <c r="AC32" s="27">
        <f t="shared" si="11"/>
        <v>-0.4644035832</v>
      </c>
      <c r="AD32" s="28">
        <f t="shared" si="12"/>
        <v>0.4167845356</v>
      </c>
      <c r="AE32" s="27">
        <f t="shared" si="13"/>
        <v>0.4255319149</v>
      </c>
      <c r="AF32" s="27">
        <f>SUMIF('Win%'!$A$5:$A$21,"&gt;"&amp;$D32,'Win%'!$AC$5:$AC$21)/(SUMIF('Win%'!$A$5:$A$21,"&gt;"&amp;$D32,'Win%'!$AC$5:$AC$21)+SUMIF('Win%'!$A$5:$A$21,"&lt;"&amp;$D32,'Win%'!$AC$5:$AC$21))</f>
        <v>0.4257425743</v>
      </c>
      <c r="AG32" s="27">
        <f t="shared" si="14"/>
        <v>0.6153846154</v>
      </c>
      <c r="AH32" s="27">
        <f>SUMIF('Win%'!$A$5:$A$21,"&lt;"&amp;$D32,'Win%'!$AC$5:$AC$21)/(SUMIF('Win%'!$A$5:$A$21,"&gt;"&amp;$D32,'Win%'!$AC$5:$AC$21)+SUMIF('Win%'!$A$5:$A$21,"&lt;"&amp;$D32,'Win%'!$AC$5:$AC$21))</f>
        <v>0.5742574257</v>
      </c>
      <c r="AI32" s="27">
        <f t="shared" si="15"/>
        <v>0.487804878</v>
      </c>
      <c r="AJ32" s="27">
        <f>SUMIF('Win%'!$A$5:$A$21,"&gt;"&amp;$G32,'Win%'!$AC$5:$AC$21)/(SUMIF('Win%'!$A$5:$A$21,"&gt;"&amp;$G32,'Win%'!$AC$5:$AC$21)+SUMIF('Win%'!$A$5:$A$21,"&lt;"&amp;$G32,'Win%'!$AC$5:$AC$21))</f>
        <v>0.5810810811</v>
      </c>
      <c r="AK32" s="27">
        <f t="shared" si="16"/>
        <v>0.5454545455</v>
      </c>
      <c r="AL32" s="27">
        <f>SUMIF('Win%'!$A$5:$A$21,"&lt;"&amp;$G32,'Win%'!$AC$5:$AC$21)/(SUMIF('Win%'!$A$5:$A$21,"&gt;"&amp;$G32,'Win%'!$AC$5:$AC$21)+SUMIF('Win%'!$A$5:$A$21,"&lt;"&amp;$G32,'Win%'!$AC$5:$AC$21))</f>
        <v>0.4189189189</v>
      </c>
      <c r="AM32" s="27" t="str">
        <f t="shared" si="17"/>
        <v>#REF!</v>
      </c>
      <c r="AN32" s="27" t="str">
        <f>SUMIF('Win%'!$A$5:$A$21,"&gt;"&amp;#REF!,'Win%'!$AC$5:$AC$21)/(SUMIF('Win%'!$A$5:$A$21,"&gt;"&amp;#REF!,'Win%'!$AC$5:$AC$21)+SUMIF('Win%'!$A$5:$A$21,"&lt;"&amp;#REF!,'Win%'!$AC$5:$AC$21))</f>
        <v>#DIV/0!</v>
      </c>
      <c r="AO32" s="27" t="str">
        <f t="shared" si="18"/>
        <v>#REF!</v>
      </c>
      <c r="AP32" s="27" t="str">
        <f>SUMIF('Win%'!$A$5:$A$21,"&lt;"&amp;#REF!,'Win%'!$AC$5:$AC$21)/(SUMIF('Win%'!$A$5:$A$21,"&gt;"&amp;#REF!,'Win%'!$AC$5:$AC$21)+SUMIF('Win%'!$A$5:$A$21,"&lt;"&amp;#REF!,'Win%'!$AC$5:$AC$21))</f>
        <v>#DIV/0!</v>
      </c>
      <c r="AQ32" s="27">
        <f t="shared" si="19"/>
        <v>0.4545454545</v>
      </c>
      <c r="AR32" s="27">
        <f>SUMIF('Win%'!$A$5:$A$21,"&gt;"&amp;$J32,'Win%'!$AC$5:$AC$21)/(SUMIF('Win%'!$A$5:$A$21,"&gt;"&amp;$J32,'Win%'!$AC$5:$AC$21)+SUMIF('Win%'!$A$5:$A$21,"&lt;"&amp;$J32,'Win%'!$AC$5:$AC$21))</f>
        <v>0.4257425743</v>
      </c>
      <c r="AS32" s="27">
        <f t="shared" si="20"/>
        <v>0.5918367347</v>
      </c>
      <c r="AT32" s="27">
        <f>SUMIF('Win%'!$A$5:$A$21,"&lt;"&amp;$J32,'Win%'!$AC$5:$AC$21)/(SUMIF('Win%'!$A$5:$A$21,"&gt;"&amp;$J32,'Win%'!$AC$5:$AC$21)+SUMIF('Win%'!$A$5:$A$21,"&lt;"&amp;$J32,'Win%'!$AC$5:$AC$21))</f>
        <v>0.5742574257</v>
      </c>
      <c r="AU32" s="27">
        <f t="shared" si="21"/>
        <v>1</v>
      </c>
      <c r="AV32" s="27" t="str">
        <f>SUMIF('Win%'!$A$5:$A$21,"&gt;"&amp;$M32,'Win%'!$AC$5:$AC$21)/(SUMIF('Win%'!$A$5:$A$21,"&gt;"&amp;$M32,'Win%'!$AC$5:$AC$21)+SUMIF('Win%'!$A$5:$A$21,"&lt;"&amp;$M32,'Win%'!$AC$5:$AC$21))</f>
        <v>#DIV/0!</v>
      </c>
      <c r="AW32" s="27">
        <f t="shared" si="22"/>
        <v>1</v>
      </c>
      <c r="AX32" s="27" t="str">
        <f>SUMIF('Win%'!$A$5:$A$21,"&lt;"&amp;$M32,'Win%'!$AC$5:$AC$21)/(SUMIF('Win%'!$A$5:$A$21,"&gt;"&amp;$M32,'Win%'!$AC$5:$AC$21)+SUMIF('Win%'!$A$5:$A$21,"&lt;"&amp;$M32,'Win%'!$AC$5:$AC$21))</f>
        <v>#DIV/0!</v>
      </c>
      <c r="AY32" s="27">
        <f t="shared" si="23"/>
        <v>0.5238095238</v>
      </c>
      <c r="AZ32" s="27">
        <f>SUMIF('Win%'!$A$5:$A$21,"&gt;"&amp;$P32,'Win%'!$AC$5:$AC$21)/(SUMIF('Win%'!$A$5:$A$21,"&gt;"&amp;$P32,'Win%'!$AC$5:$AC$21)+SUMIF('Win%'!$A$5:$A$21,"&lt;"&amp;$P32,'Win%'!$AC$5:$AC$21))</f>
        <v>0.05940594059</v>
      </c>
      <c r="BA32" s="27">
        <f t="shared" si="24"/>
        <v>0.5238095238</v>
      </c>
      <c r="BB32" s="27">
        <f>SUMIF('Win%'!$A$5:$A$21,"&lt;"&amp;$P32,'Win%'!$AC$5:$AC$21)/(SUMIF('Win%'!$A$5:$A$21,"&gt;"&amp;$P32,'Win%'!$AC$5:$AC$21)+SUMIF('Win%'!$A$5:$A$21,"&lt;"&amp;$P32,'Win%'!$AC$5:$AC$21))</f>
        <v>0.9405940594</v>
      </c>
      <c r="BD32" s="29"/>
    </row>
    <row r="33">
      <c r="A33" s="54" t="s">
        <v>45</v>
      </c>
      <c r="B33" s="76" t="s">
        <v>82</v>
      </c>
      <c r="C33" s="32" t="s">
        <v>83</v>
      </c>
      <c r="D33" s="19"/>
      <c r="E33" s="20"/>
      <c r="F33" s="20"/>
      <c r="G33" s="19">
        <v>9.0</v>
      </c>
      <c r="H33" s="20">
        <v>105.0</v>
      </c>
      <c r="I33" s="20">
        <v>-125.0</v>
      </c>
      <c r="J33" s="19">
        <v>8.5</v>
      </c>
      <c r="K33" s="20">
        <v>-115.0</v>
      </c>
      <c r="L33" s="20">
        <v>-105.0</v>
      </c>
      <c r="M33" s="19"/>
      <c r="N33" s="20"/>
      <c r="O33" s="20"/>
      <c r="P33" s="19">
        <v>9.5</v>
      </c>
      <c r="Q33" s="20">
        <v>115.0</v>
      </c>
      <c r="R33" s="20">
        <v>-135.0</v>
      </c>
      <c r="S33" s="77" t="str">
        <f t="shared" si="1"/>
        <v>#DIV/0!</v>
      </c>
      <c r="T33" s="45" t="str">
        <f t="shared" si="2"/>
        <v>#DIV/0!</v>
      </c>
      <c r="U33" s="25">
        <f t="shared" si="3"/>
        <v>0.04552845528</v>
      </c>
      <c r="V33" s="24">
        <f t="shared" si="4"/>
        <v>-0.08888888889</v>
      </c>
      <c r="W33" s="26" t="str">
        <f t="shared" si="5"/>
        <v>#DIV/0!</v>
      </c>
      <c r="X33" s="26" t="str">
        <f t="shared" si="6"/>
        <v>#DIV/0!</v>
      </c>
      <c r="Y33" s="25">
        <f t="shared" si="7"/>
        <v>0.1185816256</v>
      </c>
      <c r="Z33" s="24">
        <f t="shared" si="8"/>
        <v>-0.1656604685</v>
      </c>
      <c r="AA33" s="46" t="str">
        <f t="shared" si="9"/>
        <v>#DIV/0!</v>
      </c>
      <c r="AB33" s="47" t="str">
        <f t="shared" si="10"/>
        <v>#DIV/0!</v>
      </c>
      <c r="AC33" s="27">
        <f t="shared" si="11"/>
        <v>-0.06907667511</v>
      </c>
      <c r="AD33" s="28">
        <f t="shared" si="12"/>
        <v>0.02949231093</v>
      </c>
      <c r="AE33" s="27">
        <f t="shared" si="13"/>
        <v>1</v>
      </c>
      <c r="AF33" s="27" t="str">
        <f>SUMIF('Win%'!$A$5:$A$21,"&gt;"&amp;$D33,'Win%'!$M$5:$M$21)/(SUMIF('Win%'!$A$5:$A$21,"&gt;"&amp;$D33,'Win%'!$M$5:$M$21)+SUMIF('Win%'!$A$5:$A$21,"&lt;"&amp;$D33,'Win%'!$M$5:$M$21))</f>
        <v>#DIV/0!</v>
      </c>
      <c r="AG33" s="27">
        <f t="shared" si="14"/>
        <v>1</v>
      </c>
      <c r="AH33" s="27" t="str">
        <f>SUMIF('Win%'!$A$5:$A$21,"&lt;"&amp;$D33,'Win%'!$M$5:$M$21)/(SUMIF('Win%'!$A$5:$A$21,"&gt;"&amp;$D33,'Win%'!$M$5:$M$21)+SUMIF('Win%'!$A$5:$A$21,"&lt;"&amp;$D33,'Win%'!$M$5:$M$21))</f>
        <v>#DIV/0!</v>
      </c>
      <c r="AI33" s="27">
        <f t="shared" si="15"/>
        <v>0.487804878</v>
      </c>
      <c r="AJ33" s="27">
        <f>SUMIF('Win%'!$A$5:$A$21,"&gt;"&amp;$G33,'Win%'!$M$5:$M$21)/(SUMIF('Win%'!$A$5:$A$21,"&gt;"&amp;$G33,'Win%'!$M$5:$M$21)+SUMIF('Win%'!$A$5:$A$21,"&lt;"&amp;$G33,'Win%'!$M$5:$M$21))</f>
        <v>0.5333333333</v>
      </c>
      <c r="AK33" s="27">
        <f t="shared" si="16"/>
        <v>0.5555555556</v>
      </c>
      <c r="AL33" s="27">
        <f>SUMIF('Win%'!$A$5:$A$21,"&lt;"&amp;$G33,'Win%'!$M$5:$M$21)/(SUMIF('Win%'!$A$5:$A$21,"&gt;"&amp;$G33,'Win%'!$M$5:$M$21)+SUMIF('Win%'!$A$5:$A$21,"&lt;"&amp;$G33,'Win%'!$M$5:$M$21))</f>
        <v>0.4666666667</v>
      </c>
      <c r="AM33" s="27" t="str">
        <f t="shared" si="17"/>
        <v>#REF!</v>
      </c>
      <c r="AN33" s="27" t="str">
        <f>SUMIF('Win%'!$A$5:$A$21,"&gt;"&amp;#REF!,'Win%'!$M$5:$M$21)/(SUMIF('Win%'!$A$5:$A$21,"&gt;"&amp;#REF!,'Win%'!$M$5:$M$21)+SUMIF('Win%'!$A$5:$A$21,"&lt;"&amp;#REF!,'Win%'!$M$5:$M$21))</f>
        <v>#DIV/0!</v>
      </c>
      <c r="AO33" s="27" t="str">
        <f t="shared" si="18"/>
        <v>#REF!</v>
      </c>
      <c r="AP33" s="27" t="str">
        <f t="shared" ref="AP33:AP34" si="41">1-AN33</f>
        <v>#DIV/0!</v>
      </c>
      <c r="AQ33" s="27">
        <f t="shared" si="19"/>
        <v>0.5348837209</v>
      </c>
      <c r="AR33" s="27">
        <f>SUMIF('Win%'!$A$5:$A$21,"&gt;"&amp;$J33,'Win%'!$M$5:$M$21)/(SUMIF('Win%'!$A$5:$A$21,"&gt;"&amp;$J33,'Win%'!$M$5:$M$21)+SUMIF('Win%'!$A$5:$A$21,"&lt;"&amp;$J33,'Win%'!$M$5:$M$21))</f>
        <v>0.6534653465</v>
      </c>
      <c r="AS33" s="27">
        <f t="shared" si="20"/>
        <v>0.512195122</v>
      </c>
      <c r="AT33" s="27">
        <f t="shared" ref="AT33:AT34" si="42">1-AR33</f>
        <v>0.3465346535</v>
      </c>
      <c r="AU33" s="27">
        <f t="shared" si="21"/>
        <v>1</v>
      </c>
      <c r="AV33" s="27" t="str">
        <f>SUMIF('Win%'!$A$5:$A$21,"&gt;"&amp;$M33,'Win%'!$M$5:$M$21)/(SUMIF('Win%'!$A$5:$A$21,"&gt;"&amp;$M33,'Win%'!$M$5:$M$21)+SUMIF('Win%'!$A$5:$A$21,"&lt;"&amp;$M33,'Win%'!$M$5:$M$21))</f>
        <v>#DIV/0!</v>
      </c>
      <c r="AW33" s="27">
        <f t="shared" si="22"/>
        <v>1</v>
      </c>
      <c r="AX33" s="27" t="str">
        <f t="shared" ref="AX33:AX34" si="43">1-AV33</f>
        <v>#DIV/0!</v>
      </c>
      <c r="AY33" s="27">
        <f t="shared" si="23"/>
        <v>0.4651162791</v>
      </c>
      <c r="AZ33" s="27">
        <f>SUMIF('Win%'!$A$5:$A$21,"&gt;"&amp;$P33,'Win%'!$M$5:$M$21)/(SUMIF('Win%'!$A$5:$A$21,"&gt;"&amp;$P33,'Win%'!$M$5:$M$21)+SUMIF('Win%'!$A$5:$A$21,"&lt;"&amp;$P33,'Win%'!$M$5:$M$21))</f>
        <v>0.396039604</v>
      </c>
      <c r="BA33" s="27">
        <f t="shared" si="24"/>
        <v>0.5744680851</v>
      </c>
      <c r="BB33" s="27">
        <f t="shared" ref="BB33:BB34" si="44">1-AZ33</f>
        <v>0.603960396</v>
      </c>
      <c r="BD33" s="29"/>
    </row>
    <row r="34">
      <c r="A34" s="48" t="s">
        <v>35</v>
      </c>
      <c r="B34" s="78" t="s">
        <v>84</v>
      </c>
      <c r="C34" s="79" t="s">
        <v>85</v>
      </c>
      <c r="D34" s="19">
        <v>6.5</v>
      </c>
      <c r="E34" s="33">
        <v>-145.0</v>
      </c>
      <c r="F34" s="33">
        <v>125.0</v>
      </c>
      <c r="G34" s="19">
        <v>6.5</v>
      </c>
      <c r="H34" s="33">
        <v>-140.0</v>
      </c>
      <c r="I34" s="33">
        <v>120.0</v>
      </c>
      <c r="J34" s="19">
        <v>6.5</v>
      </c>
      <c r="K34" s="33">
        <v>-135.0</v>
      </c>
      <c r="L34" s="33">
        <v>110.0</v>
      </c>
      <c r="M34" s="19"/>
      <c r="N34" s="33"/>
      <c r="O34" s="33"/>
      <c r="P34" s="19">
        <v>8.5</v>
      </c>
      <c r="Q34" s="33">
        <v>145.0</v>
      </c>
      <c r="R34" s="33">
        <v>-170.0</v>
      </c>
      <c r="S34" s="34">
        <f t="shared" si="1"/>
        <v>0.04541816727</v>
      </c>
      <c r="T34" s="24">
        <f t="shared" si="2"/>
        <v>-0.08169934641</v>
      </c>
      <c r="U34" s="25">
        <f t="shared" si="3"/>
        <v>0.05392156863</v>
      </c>
      <c r="V34" s="24">
        <f t="shared" si="4"/>
        <v>-0.09180035651</v>
      </c>
      <c r="W34" s="26" t="str">
        <f t="shared" si="5"/>
        <v>#DIV/0!</v>
      </c>
      <c r="X34" s="26" t="str">
        <f t="shared" si="6"/>
        <v>#DIV/0!</v>
      </c>
      <c r="Y34" s="25">
        <f t="shared" si="7"/>
        <v>0.06278681685</v>
      </c>
      <c r="Z34" s="24">
        <f t="shared" si="8"/>
        <v>-0.1134453782</v>
      </c>
      <c r="AA34" s="27">
        <f t="shared" si="9"/>
        <v>0.06278681685</v>
      </c>
      <c r="AB34" s="28">
        <f t="shared" si="10"/>
        <v>-0.09564836035</v>
      </c>
      <c r="AC34" s="27">
        <f t="shared" si="11"/>
        <v>-0.2218887555</v>
      </c>
      <c r="AD34" s="28">
        <f t="shared" si="12"/>
        <v>0.1840958606</v>
      </c>
      <c r="AE34" s="27">
        <f t="shared" si="13"/>
        <v>0.5918367347</v>
      </c>
      <c r="AF34" s="27">
        <f>SUMIF('Win%'!$A$5:$A$21,"&gt;"&amp;$D34,'Win%'!$U$5:$U$21)/(SUMIF('Win%'!$A$5:$A$21,"&gt;"&amp;$D34,'Win%'!$U$5:$U$21)+SUMIF('Win%'!$A$5:$A$21,"&lt;"&amp;$D34,'Win%'!$U$5:$U$21))</f>
        <v>0.637254902</v>
      </c>
      <c r="AG34" s="27">
        <f t="shared" si="14"/>
        <v>0.4444444444</v>
      </c>
      <c r="AH34" s="27">
        <f>SUMIF('Win%'!$A$5:$A$21,"&lt;"&amp;$D34,'Win%'!$U$5:$U$21)/(SUMIF('Win%'!$A$5:$A$21,"&gt;"&amp;$D34,'Win%'!$U$5:$U$21)+SUMIF('Win%'!$A$5:$A$21,"&lt;"&amp;$D34,'Win%'!$U$5:$U$21))</f>
        <v>0.362745098</v>
      </c>
      <c r="AI34" s="27">
        <f t="shared" si="15"/>
        <v>0.5833333333</v>
      </c>
      <c r="AJ34" s="27">
        <f>SUMIF('Win%'!$A$5:$A$21,"&gt;"&amp;$G34,'Win%'!$U$5:$U$21)/(SUMIF('Win%'!$A$5:$A$21,"&gt;"&amp;$G34,'Win%'!$U$5:$U$21)+SUMIF('Win%'!$A$5:$A$21,"&lt;"&amp;$G34,'Win%'!$U$5:$U$21))</f>
        <v>0.637254902</v>
      </c>
      <c r="AK34" s="27">
        <f t="shared" si="16"/>
        <v>0.4545454545</v>
      </c>
      <c r="AL34" s="27">
        <f>SUMIF('Win%'!$A$5:$A$21,"&lt;"&amp;$G34,'Win%'!$U$5:$U$21)/(SUMIF('Win%'!$A$5:$A$21,"&gt;"&amp;$G34,'Win%'!$U$5:$U$21)+SUMIF('Win%'!$A$5:$A$21,"&lt;"&amp;$G34,'Win%'!$U$5:$U$21))</f>
        <v>0.362745098</v>
      </c>
      <c r="AM34" s="27" t="str">
        <f t="shared" si="17"/>
        <v>#REF!</v>
      </c>
      <c r="AN34" s="27" t="str">
        <f>SUMIF('Win%'!$A$5:$A$21,"&gt;"&amp;#REF!,'Win%'!$U$5:$U$21)/(SUMIF('Win%'!$A$5:$A$21,"&gt;"&amp;#REF!,'Win%'!$U$5:$U$21)+SUMIF('Win%'!$A$5:$A$21,"&lt;"&amp;#REF!,'Win%'!$U$5:$U$21))</f>
        <v>#DIV/0!</v>
      </c>
      <c r="AO34" s="27" t="str">
        <f t="shared" si="18"/>
        <v>#REF!</v>
      </c>
      <c r="AP34" s="27" t="str">
        <f t="shared" si="41"/>
        <v>#DIV/0!</v>
      </c>
      <c r="AQ34" s="27">
        <f t="shared" si="19"/>
        <v>0.5744680851</v>
      </c>
      <c r="AR34" s="27">
        <f>SUMIF('Win%'!$A$5:$A$21,"&gt;"&amp;$J34,'Win%'!$U$5:$U$21)/(SUMIF('Win%'!$A$5:$A$21,"&gt;"&amp;$J34,'Win%'!$U$5:$U$21)+SUMIF('Win%'!$A$5:$A$21,"&lt;"&amp;$J34,'Win%'!$U$5:$U$21))</f>
        <v>0.637254902</v>
      </c>
      <c r="AS34" s="27">
        <f t="shared" si="20"/>
        <v>0.4761904762</v>
      </c>
      <c r="AT34" s="27">
        <f t="shared" si="42"/>
        <v>0.362745098</v>
      </c>
      <c r="AU34" s="27">
        <f t="shared" si="21"/>
        <v>1</v>
      </c>
      <c r="AV34" s="27" t="str">
        <f>SUMIF('Win%'!$A$5:$A$21,"&gt;"&amp;$M34,'Win%'!$U$5:$U$21)/(SUMIF('Win%'!$A$5:$A$21,"&gt;"&amp;$M34,'Win%'!$U$5:$U$21)+SUMIF('Win%'!$A$5:$A$21,"&lt;"&amp;$M34,'Win%'!$U$5:$U$21))</f>
        <v>#DIV/0!</v>
      </c>
      <c r="AW34" s="27">
        <f t="shared" si="22"/>
        <v>1</v>
      </c>
      <c r="AX34" s="27" t="str">
        <f t="shared" si="43"/>
        <v>#DIV/0!</v>
      </c>
      <c r="AY34" s="27">
        <f t="shared" si="23"/>
        <v>0.4081632653</v>
      </c>
      <c r="AZ34" s="27">
        <f>SUMIF('Win%'!$A$5:$A$21,"&gt;"&amp;$P34,'Win%'!$U$5:$U$21)/(SUMIF('Win%'!$A$5:$A$21,"&gt;"&amp;$P34,'Win%'!$U$5:$U$21)+SUMIF('Win%'!$A$5:$A$21,"&lt;"&amp;$P34,'Win%'!$U$5:$U$21))</f>
        <v>0.1862745098</v>
      </c>
      <c r="BA34" s="27">
        <f t="shared" si="24"/>
        <v>0.6296296296</v>
      </c>
      <c r="BB34" s="27">
        <f t="shared" si="44"/>
        <v>0.8137254902</v>
      </c>
      <c r="BD34" s="29"/>
    </row>
  </sheetData>
  <autoFilter ref="$A$2:$BD$34">
    <sortState ref="A2:BD34">
      <sortCondition ref="C2:C34"/>
      <sortCondition descending="1" ref="T2:T34"/>
      <sortCondition ref="B2:B34"/>
      <sortCondition ref="A2:A34"/>
      <sortCondition descending="1" ref="D2:D34"/>
    </sortState>
  </autoFilter>
  <mergeCells count="11">
    <mergeCell ref="W1:X1"/>
    <mergeCell ref="Y1:Z1"/>
    <mergeCell ref="AA1:AB1"/>
    <mergeCell ref="AC1:AD1"/>
    <mergeCell ref="D1:F1"/>
    <mergeCell ref="G1:I1"/>
    <mergeCell ref="J1:L1"/>
    <mergeCell ref="M1:O1"/>
    <mergeCell ref="P1:R1"/>
    <mergeCell ref="S1:T1"/>
    <mergeCell ref="U1:V1"/>
  </mergeCells>
  <conditionalFormatting sqref="S3:AD34">
    <cfRule type="colorScale" priority="1">
      <colorScale>
        <cfvo type="min"/>
        <cfvo type="percentile" val="50"/>
        <cfvo type="max"/>
        <color rgb="FFE67C73"/>
        <color rgb="FFFFFFFF"/>
        <color rgb="FF57BB8A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25"/>
    <col customWidth="1" min="2" max="2" width="8.38"/>
  </cols>
  <sheetData>
    <row r="1">
      <c r="A1" s="80" t="s">
        <v>2</v>
      </c>
      <c r="B1" s="80" t="s">
        <v>86</v>
      </c>
    </row>
    <row r="2">
      <c r="A2" s="80" t="s">
        <v>40</v>
      </c>
      <c r="B2" s="80">
        <v>1.0</v>
      </c>
    </row>
    <row r="3">
      <c r="A3" s="80" t="s">
        <v>32</v>
      </c>
      <c r="B3" s="80">
        <v>2.0</v>
      </c>
    </row>
    <row r="4">
      <c r="A4" s="80" t="s">
        <v>75</v>
      </c>
      <c r="B4" s="80">
        <v>2.0</v>
      </c>
    </row>
    <row r="5">
      <c r="A5" s="80" t="s">
        <v>65</v>
      </c>
      <c r="B5" s="80">
        <v>4.0</v>
      </c>
    </row>
    <row r="6">
      <c r="A6" s="80" t="s">
        <v>53</v>
      </c>
      <c r="B6" s="80">
        <v>4.0</v>
      </c>
    </row>
    <row r="7">
      <c r="A7" s="80" t="s">
        <v>34</v>
      </c>
      <c r="B7" s="80">
        <v>6.0</v>
      </c>
    </row>
    <row r="8">
      <c r="A8" s="80" t="s">
        <v>71</v>
      </c>
      <c r="B8" s="80">
        <v>7.0</v>
      </c>
    </row>
    <row r="9">
      <c r="A9" s="80" t="s">
        <v>61</v>
      </c>
      <c r="B9" s="80">
        <v>8.0</v>
      </c>
    </row>
    <row r="10">
      <c r="A10" s="80" t="s">
        <v>47</v>
      </c>
      <c r="B10" s="80">
        <v>8.0</v>
      </c>
    </row>
    <row r="11">
      <c r="A11" s="80" t="s">
        <v>55</v>
      </c>
      <c r="B11" s="80">
        <v>10.0</v>
      </c>
    </row>
    <row r="12">
      <c r="A12" s="80" t="s">
        <v>79</v>
      </c>
      <c r="B12" s="80">
        <v>10.0</v>
      </c>
    </row>
    <row r="13">
      <c r="A13" s="80" t="s">
        <v>59</v>
      </c>
      <c r="B13" s="80">
        <v>12.0</v>
      </c>
    </row>
    <row r="14">
      <c r="A14" s="80" t="s">
        <v>22</v>
      </c>
      <c r="B14" s="80">
        <v>13.0</v>
      </c>
    </row>
    <row r="15">
      <c r="A15" s="80" t="s">
        <v>25</v>
      </c>
      <c r="B15" s="80">
        <v>14.0</v>
      </c>
    </row>
    <row r="16">
      <c r="A16" s="80" t="s">
        <v>51</v>
      </c>
      <c r="B16" s="80">
        <v>15.0</v>
      </c>
    </row>
    <row r="17">
      <c r="A17" s="80" t="s">
        <v>83</v>
      </c>
      <c r="B17" s="80">
        <v>15.0</v>
      </c>
    </row>
    <row r="18">
      <c r="A18" s="80" t="s">
        <v>67</v>
      </c>
      <c r="B18" s="80">
        <v>17.0</v>
      </c>
    </row>
    <row r="19">
      <c r="A19" s="80" t="s">
        <v>16</v>
      </c>
      <c r="B19" s="80">
        <v>17.0</v>
      </c>
    </row>
    <row r="20">
      <c r="A20" s="80" t="s">
        <v>77</v>
      </c>
      <c r="B20" s="80">
        <v>17.0</v>
      </c>
    </row>
    <row r="21">
      <c r="A21" s="80" t="s">
        <v>19</v>
      </c>
      <c r="B21" s="80">
        <v>20.0</v>
      </c>
    </row>
    <row r="22">
      <c r="A22" s="80" t="s">
        <v>27</v>
      </c>
      <c r="B22" s="80">
        <v>20.0</v>
      </c>
    </row>
    <row r="23">
      <c r="A23" s="80" t="s">
        <v>57</v>
      </c>
      <c r="B23" s="80">
        <v>22.0</v>
      </c>
    </row>
    <row r="24">
      <c r="A24" s="80" t="s">
        <v>44</v>
      </c>
      <c r="B24" s="80">
        <v>23.0</v>
      </c>
    </row>
    <row r="25">
      <c r="A25" s="80" t="s">
        <v>30</v>
      </c>
      <c r="B25" s="80">
        <v>24.0</v>
      </c>
    </row>
    <row r="26">
      <c r="A26" s="80" t="s">
        <v>49</v>
      </c>
      <c r="B26" s="80">
        <v>25.0</v>
      </c>
    </row>
    <row r="27">
      <c r="A27" s="80" t="s">
        <v>85</v>
      </c>
      <c r="B27" s="80">
        <v>26.0</v>
      </c>
    </row>
    <row r="28">
      <c r="A28" s="80" t="s">
        <v>42</v>
      </c>
      <c r="B28" s="80">
        <v>26.0</v>
      </c>
    </row>
    <row r="29">
      <c r="A29" s="80" t="s">
        <v>63</v>
      </c>
      <c r="B29" s="80">
        <v>28.0</v>
      </c>
    </row>
    <row r="30">
      <c r="A30" s="80" t="s">
        <v>81</v>
      </c>
      <c r="B30" s="80">
        <v>28.0</v>
      </c>
    </row>
    <row r="31">
      <c r="A31" s="80" t="s">
        <v>37</v>
      </c>
      <c r="B31" s="80">
        <v>30.0</v>
      </c>
    </row>
    <row r="32">
      <c r="A32" s="80" t="s">
        <v>69</v>
      </c>
      <c r="B32" s="80">
        <v>30.0</v>
      </c>
    </row>
    <row r="33">
      <c r="A33" s="80" t="s">
        <v>73</v>
      </c>
      <c r="B33" s="80">
        <v>32.0</v>
      </c>
    </row>
  </sheetData>
  <autoFilter ref="$A$1:$B$33">
    <sortState ref="A1:B33">
      <sortCondition ref="B1:B33"/>
    </sortState>
  </autoFil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7.0"/>
    <col customWidth="1" min="3" max="3" width="20.25"/>
    <col customWidth="1" min="4" max="6" width="7.0"/>
  </cols>
  <sheetData>
    <row r="1">
      <c r="A1" s="80" t="s">
        <v>87</v>
      </c>
    </row>
    <row r="2">
      <c r="A2" s="80" t="s">
        <v>88</v>
      </c>
      <c r="B2" s="80" t="s">
        <v>2</v>
      </c>
      <c r="C2" s="80" t="s">
        <v>2</v>
      </c>
      <c r="D2" s="80" t="s">
        <v>89</v>
      </c>
      <c r="E2" s="80" t="s">
        <v>90</v>
      </c>
    </row>
    <row r="3">
      <c r="A3" s="80" t="s">
        <v>23</v>
      </c>
      <c r="B3" s="80" t="s">
        <v>24</v>
      </c>
      <c r="C3" s="80" t="s">
        <v>25</v>
      </c>
      <c r="D3" s="81">
        <v>0.89</v>
      </c>
      <c r="E3" s="82">
        <f t="shared" ref="E3:E34" si="1">1-D3</f>
        <v>0.11</v>
      </c>
    </row>
    <row r="4">
      <c r="A4" s="80" t="s">
        <v>23</v>
      </c>
      <c r="B4" s="80" t="s">
        <v>60</v>
      </c>
      <c r="C4" s="80" t="s">
        <v>61</v>
      </c>
      <c r="D4" s="81">
        <v>0.58</v>
      </c>
      <c r="E4" s="82">
        <f t="shared" si="1"/>
        <v>0.42</v>
      </c>
    </row>
    <row r="5">
      <c r="A5" s="80" t="s">
        <v>23</v>
      </c>
      <c r="B5" s="80" t="s">
        <v>64</v>
      </c>
      <c r="C5" s="80" t="s">
        <v>65</v>
      </c>
      <c r="D5" s="81">
        <v>0.19</v>
      </c>
      <c r="E5" s="82">
        <f t="shared" si="1"/>
        <v>0.81</v>
      </c>
    </row>
    <row r="6">
      <c r="A6" s="80" t="s">
        <v>23</v>
      </c>
      <c r="B6" s="80" t="s">
        <v>70</v>
      </c>
      <c r="C6" s="80" t="s">
        <v>71</v>
      </c>
      <c r="D6" s="81">
        <v>0.07</v>
      </c>
      <c r="E6" s="82">
        <f t="shared" si="1"/>
        <v>0.93</v>
      </c>
    </row>
    <row r="7">
      <c r="A7" s="80" t="s">
        <v>20</v>
      </c>
      <c r="B7" s="80" t="s">
        <v>21</v>
      </c>
      <c r="C7" s="80" t="s">
        <v>22</v>
      </c>
      <c r="D7" s="81">
        <v>0.69</v>
      </c>
      <c r="E7" s="82">
        <f t="shared" si="1"/>
        <v>0.31</v>
      </c>
    </row>
    <row r="8">
      <c r="A8" s="80" t="s">
        <v>20</v>
      </c>
      <c r="B8" s="80" t="s">
        <v>31</v>
      </c>
      <c r="C8" s="80" t="s">
        <v>32</v>
      </c>
      <c r="D8" s="81">
        <v>0.42</v>
      </c>
      <c r="E8" s="82">
        <f t="shared" si="1"/>
        <v>0.58</v>
      </c>
    </row>
    <row r="9">
      <c r="A9" s="80" t="s">
        <v>20</v>
      </c>
      <c r="B9" s="80" t="s">
        <v>33</v>
      </c>
      <c r="C9" s="80" t="s">
        <v>34</v>
      </c>
      <c r="D9" s="81">
        <v>0.52</v>
      </c>
      <c r="E9" s="82">
        <f t="shared" si="1"/>
        <v>0.48</v>
      </c>
    </row>
    <row r="10">
      <c r="A10" s="80" t="s">
        <v>20</v>
      </c>
      <c r="B10" s="80" t="s">
        <v>74</v>
      </c>
      <c r="C10" s="80" t="s">
        <v>75</v>
      </c>
      <c r="D10" s="81">
        <v>0.34</v>
      </c>
      <c r="E10" s="82">
        <f t="shared" si="1"/>
        <v>0.66</v>
      </c>
    </row>
    <row r="11">
      <c r="A11" s="80" t="s">
        <v>45</v>
      </c>
      <c r="B11" s="80" t="s">
        <v>46</v>
      </c>
      <c r="C11" s="80" t="s">
        <v>47</v>
      </c>
      <c r="D11" s="81">
        <v>0.09</v>
      </c>
      <c r="E11" s="82">
        <f t="shared" si="1"/>
        <v>0.91</v>
      </c>
    </row>
    <row r="12">
      <c r="A12" s="80" t="s">
        <v>45</v>
      </c>
      <c r="B12" s="80" t="s">
        <v>48</v>
      </c>
      <c r="C12" s="80" t="s">
        <v>49</v>
      </c>
      <c r="D12" s="81">
        <v>0.64</v>
      </c>
      <c r="E12" s="82">
        <f t="shared" si="1"/>
        <v>0.36</v>
      </c>
    </row>
    <row r="13">
      <c r="A13" s="80" t="s">
        <v>45</v>
      </c>
      <c r="B13" s="80" t="s">
        <v>50</v>
      </c>
      <c r="C13" s="80" t="s">
        <v>51</v>
      </c>
      <c r="D13" s="81">
        <v>0.13</v>
      </c>
      <c r="E13" s="82">
        <f t="shared" si="1"/>
        <v>0.87</v>
      </c>
    </row>
    <row r="14">
      <c r="A14" s="80" t="s">
        <v>45</v>
      </c>
      <c r="B14" s="80" t="s">
        <v>82</v>
      </c>
      <c r="C14" s="80" t="s">
        <v>83</v>
      </c>
      <c r="D14" s="81">
        <v>0.36</v>
      </c>
      <c r="E14" s="82">
        <f t="shared" si="1"/>
        <v>0.64</v>
      </c>
    </row>
    <row r="15">
      <c r="A15" s="80" t="s">
        <v>38</v>
      </c>
      <c r="B15" s="80" t="s">
        <v>39</v>
      </c>
      <c r="C15" s="80" t="s">
        <v>40</v>
      </c>
      <c r="D15" s="81">
        <v>0.35</v>
      </c>
      <c r="E15" s="82">
        <f t="shared" si="1"/>
        <v>0.65</v>
      </c>
    </row>
    <row r="16">
      <c r="A16" s="80" t="s">
        <v>38</v>
      </c>
      <c r="B16" s="80" t="s">
        <v>52</v>
      </c>
      <c r="C16" s="80" t="s">
        <v>53</v>
      </c>
      <c r="D16" s="81">
        <v>0.78</v>
      </c>
      <c r="E16" s="82">
        <f t="shared" si="1"/>
        <v>0.22</v>
      </c>
    </row>
    <row r="17">
      <c r="A17" s="80" t="s">
        <v>38</v>
      </c>
      <c r="B17" s="80" t="s">
        <v>56</v>
      </c>
      <c r="C17" s="80" t="s">
        <v>57</v>
      </c>
      <c r="D17" s="81">
        <v>0.69</v>
      </c>
      <c r="E17" s="82">
        <f t="shared" si="1"/>
        <v>0.31</v>
      </c>
    </row>
    <row r="18">
      <c r="A18" s="80" t="s">
        <v>38</v>
      </c>
      <c r="B18" s="80" t="s">
        <v>54</v>
      </c>
      <c r="C18" s="80" t="s">
        <v>55</v>
      </c>
      <c r="D18" s="81">
        <v>0.25</v>
      </c>
      <c r="E18" s="82">
        <f t="shared" si="1"/>
        <v>0.75</v>
      </c>
    </row>
    <row r="19">
      <c r="A19" s="80" t="s">
        <v>35</v>
      </c>
      <c r="B19" s="80" t="s">
        <v>36</v>
      </c>
      <c r="C19" s="80" t="s">
        <v>37</v>
      </c>
      <c r="D19" s="81">
        <v>0.3</v>
      </c>
      <c r="E19" s="82">
        <f t="shared" si="1"/>
        <v>0.7</v>
      </c>
    </row>
    <row r="20">
      <c r="A20" s="80" t="s">
        <v>35</v>
      </c>
      <c r="B20" s="80" t="s">
        <v>68</v>
      </c>
      <c r="C20" s="80" t="s">
        <v>69</v>
      </c>
      <c r="D20" s="81">
        <v>0.51</v>
      </c>
      <c r="E20" s="82">
        <f t="shared" si="1"/>
        <v>0.49</v>
      </c>
    </row>
    <row r="21">
      <c r="A21" s="80" t="s">
        <v>35</v>
      </c>
      <c r="B21" s="80" t="s">
        <v>72</v>
      </c>
      <c r="C21" s="80" t="s">
        <v>73</v>
      </c>
      <c r="D21" s="81">
        <v>0.78</v>
      </c>
      <c r="E21" s="82">
        <f t="shared" si="1"/>
        <v>0.22</v>
      </c>
    </row>
    <row r="22">
      <c r="A22" s="80" t="s">
        <v>35</v>
      </c>
      <c r="B22" s="80" t="s">
        <v>84</v>
      </c>
      <c r="C22" s="80" t="s">
        <v>85</v>
      </c>
      <c r="D22" s="81">
        <v>0.39</v>
      </c>
      <c r="E22" s="82">
        <f t="shared" si="1"/>
        <v>0.61</v>
      </c>
    </row>
    <row r="23">
      <c r="A23" s="80" t="s">
        <v>28</v>
      </c>
      <c r="B23" s="80" t="s">
        <v>29</v>
      </c>
      <c r="C23" s="80" t="s">
        <v>30</v>
      </c>
      <c r="D23" s="81">
        <v>0.33</v>
      </c>
      <c r="E23" s="82">
        <f t="shared" si="1"/>
        <v>0.67</v>
      </c>
    </row>
    <row r="24">
      <c r="A24" s="80" t="s">
        <v>28</v>
      </c>
      <c r="B24" s="80" t="s">
        <v>41</v>
      </c>
      <c r="C24" s="80" t="s">
        <v>42</v>
      </c>
      <c r="D24" s="81">
        <v>0.22</v>
      </c>
      <c r="E24" s="82">
        <f t="shared" si="1"/>
        <v>0.78</v>
      </c>
    </row>
    <row r="25">
      <c r="A25" s="80" t="s">
        <v>28</v>
      </c>
      <c r="B25" s="80" t="s">
        <v>43</v>
      </c>
      <c r="C25" s="80" t="s">
        <v>44</v>
      </c>
      <c r="D25" s="81">
        <v>0.53</v>
      </c>
      <c r="E25" s="82">
        <f t="shared" si="1"/>
        <v>0.47</v>
      </c>
    </row>
    <row r="26">
      <c r="A26" s="80" t="s">
        <v>28</v>
      </c>
      <c r="B26" s="80" t="s">
        <v>62</v>
      </c>
      <c r="C26" s="80" t="s">
        <v>63</v>
      </c>
      <c r="D26" s="81">
        <v>0.72</v>
      </c>
      <c r="E26" s="82">
        <f t="shared" si="1"/>
        <v>0.28</v>
      </c>
    </row>
    <row r="27">
      <c r="A27" s="80" t="s">
        <v>17</v>
      </c>
      <c r="B27" s="80" t="s">
        <v>18</v>
      </c>
      <c r="C27" s="80" t="s">
        <v>19</v>
      </c>
      <c r="D27" s="81">
        <v>0.05</v>
      </c>
      <c r="E27" s="82">
        <f t="shared" si="1"/>
        <v>0.95</v>
      </c>
    </row>
    <row r="28">
      <c r="A28" s="80" t="s">
        <v>17</v>
      </c>
      <c r="B28" s="80" t="s">
        <v>26</v>
      </c>
      <c r="C28" s="80" t="s">
        <v>27</v>
      </c>
      <c r="D28" s="81">
        <v>0.17</v>
      </c>
      <c r="E28" s="82">
        <f t="shared" si="1"/>
        <v>0.83</v>
      </c>
    </row>
    <row r="29">
      <c r="A29" s="80" t="s">
        <v>17</v>
      </c>
      <c r="B29" s="80" t="s">
        <v>66</v>
      </c>
      <c r="C29" s="80" t="s">
        <v>67</v>
      </c>
      <c r="D29" s="81">
        <v>0.46</v>
      </c>
      <c r="E29" s="82">
        <f t="shared" si="1"/>
        <v>0.54</v>
      </c>
    </row>
    <row r="30">
      <c r="A30" s="80" t="s">
        <v>17</v>
      </c>
      <c r="B30" s="80" t="s">
        <v>80</v>
      </c>
      <c r="C30" s="80" t="s">
        <v>81</v>
      </c>
      <c r="D30" s="81">
        <v>0.9</v>
      </c>
      <c r="E30" s="82">
        <f t="shared" si="1"/>
        <v>0.1</v>
      </c>
    </row>
    <row r="31">
      <c r="A31" s="80" t="s">
        <v>14</v>
      </c>
      <c r="B31" s="80" t="s">
        <v>15</v>
      </c>
      <c r="C31" s="80" t="s">
        <v>16</v>
      </c>
      <c r="D31" s="81">
        <v>0.34</v>
      </c>
      <c r="E31" s="82">
        <f t="shared" si="1"/>
        <v>0.66</v>
      </c>
    </row>
    <row r="32">
      <c r="A32" s="80" t="s">
        <v>14</v>
      </c>
      <c r="B32" s="80" t="s">
        <v>58</v>
      </c>
      <c r="C32" s="80" t="s">
        <v>59</v>
      </c>
      <c r="D32" s="81">
        <v>0.55</v>
      </c>
      <c r="E32" s="82">
        <f t="shared" si="1"/>
        <v>0.45</v>
      </c>
    </row>
    <row r="33">
      <c r="A33" s="80" t="s">
        <v>14</v>
      </c>
      <c r="B33" s="80" t="s">
        <v>78</v>
      </c>
      <c r="C33" s="80" t="s">
        <v>79</v>
      </c>
      <c r="D33" s="81">
        <v>0.28</v>
      </c>
      <c r="E33" s="82">
        <f t="shared" si="1"/>
        <v>0.72</v>
      </c>
    </row>
    <row r="34">
      <c r="A34" s="80" t="s">
        <v>14</v>
      </c>
      <c r="B34" s="80" t="s">
        <v>76</v>
      </c>
      <c r="C34" s="80" t="s">
        <v>77</v>
      </c>
      <c r="D34" s="81">
        <v>0.48</v>
      </c>
      <c r="E34" s="82">
        <f t="shared" si="1"/>
        <v>0.52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2.63" defaultRowHeight="15.75"/>
  <cols>
    <col customWidth="1" min="1" max="1" width="8.38"/>
    <col customWidth="1" min="2" max="38" width="6.38"/>
  </cols>
  <sheetData>
    <row r="1">
      <c r="A1" s="83"/>
      <c r="B1" s="84"/>
      <c r="C1" s="84"/>
      <c r="D1" s="85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</row>
    <row r="2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</row>
    <row r="3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</row>
    <row r="4">
      <c r="A4" s="83"/>
      <c r="B4" s="86" t="s">
        <v>24</v>
      </c>
      <c r="C4" s="87" t="s">
        <v>60</v>
      </c>
      <c r="D4" s="88" t="s">
        <v>64</v>
      </c>
      <c r="E4" s="89" t="s">
        <v>70</v>
      </c>
      <c r="F4" s="90" t="s">
        <v>21</v>
      </c>
      <c r="G4" s="91" t="s">
        <v>31</v>
      </c>
      <c r="H4" s="92" t="s">
        <v>33</v>
      </c>
      <c r="I4" s="93" t="s">
        <v>74</v>
      </c>
      <c r="J4" s="94" t="s">
        <v>46</v>
      </c>
      <c r="K4" s="95" t="s">
        <v>48</v>
      </c>
      <c r="L4" s="96" t="s">
        <v>50</v>
      </c>
      <c r="M4" s="97" t="s">
        <v>82</v>
      </c>
      <c r="N4" s="98" t="s">
        <v>39</v>
      </c>
      <c r="O4" s="99" t="s">
        <v>52</v>
      </c>
      <c r="P4" s="100" t="s">
        <v>56</v>
      </c>
      <c r="Q4" s="101" t="s">
        <v>54</v>
      </c>
      <c r="R4" s="102" t="s">
        <v>36</v>
      </c>
      <c r="S4" s="103" t="s">
        <v>68</v>
      </c>
      <c r="T4" s="104" t="s">
        <v>72</v>
      </c>
      <c r="U4" s="105" t="s">
        <v>84</v>
      </c>
      <c r="V4" s="106" t="s">
        <v>29</v>
      </c>
      <c r="W4" s="107" t="s">
        <v>41</v>
      </c>
      <c r="X4" s="108" t="s">
        <v>43</v>
      </c>
      <c r="Y4" s="109" t="s">
        <v>62</v>
      </c>
      <c r="Z4" s="110" t="s">
        <v>18</v>
      </c>
      <c r="AA4" s="111" t="s">
        <v>26</v>
      </c>
      <c r="AB4" s="112" t="s">
        <v>66</v>
      </c>
      <c r="AC4" s="113" t="s">
        <v>80</v>
      </c>
      <c r="AD4" s="114" t="s">
        <v>15</v>
      </c>
      <c r="AE4" s="115" t="s">
        <v>58</v>
      </c>
      <c r="AF4" s="116" t="s">
        <v>78</v>
      </c>
      <c r="AG4" s="117" t="s">
        <v>76</v>
      </c>
      <c r="AH4" s="84"/>
      <c r="AI4" s="84"/>
      <c r="AJ4" s="84"/>
      <c r="AK4" s="84"/>
      <c r="AL4" s="84"/>
    </row>
    <row r="5">
      <c r="A5" s="118">
        <v>0.0</v>
      </c>
      <c r="B5" s="119">
        <v>0.0</v>
      </c>
      <c r="C5" s="119">
        <v>0.0</v>
      </c>
      <c r="D5" s="119">
        <v>0.0</v>
      </c>
      <c r="E5" s="119">
        <v>0.0</v>
      </c>
      <c r="F5" s="119">
        <v>0.0</v>
      </c>
      <c r="G5" s="119">
        <v>0.0</v>
      </c>
      <c r="H5" s="119">
        <v>0.0</v>
      </c>
      <c r="I5" s="119">
        <v>0.0</v>
      </c>
      <c r="J5" s="119">
        <v>0.0</v>
      </c>
      <c r="K5" s="119">
        <v>0.0</v>
      </c>
      <c r="L5" s="119">
        <v>0.0</v>
      </c>
      <c r="M5" s="119">
        <v>0.0</v>
      </c>
      <c r="N5" s="119">
        <v>0.0</v>
      </c>
      <c r="O5" s="119">
        <v>0.0</v>
      </c>
      <c r="P5" s="119">
        <v>0.0</v>
      </c>
      <c r="Q5" s="119">
        <v>0.0</v>
      </c>
      <c r="R5" s="119">
        <v>0.0</v>
      </c>
      <c r="S5" s="119">
        <v>0.0</v>
      </c>
      <c r="T5" s="119">
        <v>0.0</v>
      </c>
      <c r="U5" s="119">
        <v>0.0</v>
      </c>
      <c r="V5" s="119">
        <v>0.0</v>
      </c>
      <c r="W5" s="119">
        <v>0.0</v>
      </c>
      <c r="X5" s="119">
        <v>0.0</v>
      </c>
      <c r="Y5" s="119">
        <v>0.0</v>
      </c>
      <c r="Z5" s="119">
        <v>0.0</v>
      </c>
      <c r="AA5" s="119">
        <v>0.0</v>
      </c>
      <c r="AB5" s="119">
        <v>0.0</v>
      </c>
      <c r="AC5" s="119">
        <v>0.0</v>
      </c>
      <c r="AD5" s="119">
        <v>0.0</v>
      </c>
      <c r="AE5" s="119">
        <v>0.0</v>
      </c>
      <c r="AF5" s="119">
        <v>0.0</v>
      </c>
      <c r="AG5" s="119">
        <v>0.0</v>
      </c>
      <c r="AH5" s="84"/>
      <c r="AI5" s="84"/>
      <c r="AJ5" s="84"/>
      <c r="AK5" s="84"/>
      <c r="AL5" s="84"/>
    </row>
    <row r="6">
      <c r="A6" s="118">
        <v>1.0</v>
      </c>
      <c r="B6" s="119">
        <v>0.0</v>
      </c>
      <c r="C6" s="119">
        <v>0.0</v>
      </c>
      <c r="D6" s="119">
        <v>0.0</v>
      </c>
      <c r="E6" s="119">
        <v>0.0</v>
      </c>
      <c r="F6" s="119">
        <v>0.0</v>
      </c>
      <c r="G6" s="119">
        <v>0.0</v>
      </c>
      <c r="H6" s="119">
        <v>0.0</v>
      </c>
      <c r="I6" s="119">
        <v>0.0</v>
      </c>
      <c r="J6" s="119">
        <v>0.02</v>
      </c>
      <c r="K6" s="119">
        <v>0.0</v>
      </c>
      <c r="L6" s="119">
        <v>0.0</v>
      </c>
      <c r="M6" s="119">
        <v>0.0</v>
      </c>
      <c r="N6" s="119">
        <v>0.0</v>
      </c>
      <c r="O6" s="119">
        <v>0.0</v>
      </c>
      <c r="P6" s="119">
        <v>0.0</v>
      </c>
      <c r="Q6" s="119">
        <v>0.0</v>
      </c>
      <c r="R6" s="119">
        <v>0.0</v>
      </c>
      <c r="S6" s="119">
        <v>0.0</v>
      </c>
      <c r="T6" s="119">
        <v>0.0</v>
      </c>
      <c r="U6" s="119">
        <v>0.0</v>
      </c>
      <c r="V6" s="119">
        <v>0.0</v>
      </c>
      <c r="W6" s="119">
        <v>0.0</v>
      </c>
      <c r="X6" s="119">
        <v>0.0</v>
      </c>
      <c r="Y6" s="119">
        <v>0.0</v>
      </c>
      <c r="Z6" s="119">
        <v>0.0</v>
      </c>
      <c r="AA6" s="119">
        <v>0.0</v>
      </c>
      <c r="AB6" s="119">
        <v>0.0</v>
      </c>
      <c r="AC6" s="119">
        <v>0.0</v>
      </c>
      <c r="AD6" s="119">
        <v>0.0</v>
      </c>
      <c r="AE6" s="119">
        <v>0.0</v>
      </c>
      <c r="AF6" s="119">
        <v>0.0</v>
      </c>
      <c r="AG6" s="119">
        <v>0.0</v>
      </c>
      <c r="AH6" s="84"/>
      <c r="AI6" s="84"/>
      <c r="AJ6" s="84"/>
      <c r="AK6" s="84"/>
      <c r="AL6" s="84"/>
    </row>
    <row r="7">
      <c r="A7" s="118">
        <v>2.0</v>
      </c>
      <c r="B7" s="119">
        <v>0.0</v>
      </c>
      <c r="C7" s="119">
        <v>0.0</v>
      </c>
      <c r="D7" s="119">
        <v>0.0</v>
      </c>
      <c r="E7" s="119">
        <v>0.0</v>
      </c>
      <c r="F7" s="119">
        <v>0.0</v>
      </c>
      <c r="G7" s="119">
        <v>0.0</v>
      </c>
      <c r="H7" s="119">
        <v>0.0</v>
      </c>
      <c r="I7" s="119">
        <v>0.01</v>
      </c>
      <c r="J7" s="119">
        <v>0.1</v>
      </c>
      <c r="K7" s="119">
        <v>0.0</v>
      </c>
      <c r="L7" s="119">
        <v>0.0</v>
      </c>
      <c r="M7" s="119">
        <v>0.0</v>
      </c>
      <c r="N7" s="119">
        <v>0.01</v>
      </c>
      <c r="O7" s="119">
        <v>0.0</v>
      </c>
      <c r="P7" s="119">
        <v>0.0</v>
      </c>
      <c r="Q7" s="119">
        <v>0.0</v>
      </c>
      <c r="R7" s="119">
        <v>0.0</v>
      </c>
      <c r="S7" s="119">
        <v>0.0</v>
      </c>
      <c r="T7" s="119">
        <v>0.0</v>
      </c>
      <c r="U7" s="119">
        <v>0.0</v>
      </c>
      <c r="V7" s="119">
        <v>0.0</v>
      </c>
      <c r="W7" s="119">
        <v>0.02</v>
      </c>
      <c r="X7" s="119">
        <v>0.0</v>
      </c>
      <c r="Y7" s="119">
        <v>0.0</v>
      </c>
      <c r="Z7" s="119">
        <v>0.0</v>
      </c>
      <c r="AA7" s="119">
        <v>0.03</v>
      </c>
      <c r="AB7" s="119">
        <v>0.0</v>
      </c>
      <c r="AC7" s="119">
        <v>0.0</v>
      </c>
      <c r="AD7" s="119">
        <v>0.0</v>
      </c>
      <c r="AE7" s="119">
        <v>0.0</v>
      </c>
      <c r="AF7" s="119">
        <v>0.0</v>
      </c>
      <c r="AG7" s="119">
        <v>0.0</v>
      </c>
      <c r="AH7" s="84"/>
      <c r="AI7" s="84"/>
      <c r="AJ7" s="84"/>
      <c r="AK7" s="84"/>
      <c r="AL7" s="84"/>
    </row>
    <row r="8">
      <c r="A8" s="118">
        <v>3.0</v>
      </c>
      <c r="B8" s="119">
        <v>0.0</v>
      </c>
      <c r="C8" s="119">
        <v>0.0</v>
      </c>
      <c r="D8" s="119">
        <v>0.0</v>
      </c>
      <c r="E8" s="119">
        <v>0.0</v>
      </c>
      <c r="F8" s="119">
        <v>0.0</v>
      </c>
      <c r="G8" s="119">
        <v>0.0</v>
      </c>
      <c r="H8" s="119">
        <v>0.01</v>
      </c>
      <c r="I8" s="119">
        <v>0.07</v>
      </c>
      <c r="J8" s="119">
        <v>0.2</v>
      </c>
      <c r="K8" s="119">
        <v>0.0</v>
      </c>
      <c r="L8" s="119">
        <v>0.02</v>
      </c>
      <c r="M8" s="119">
        <v>0.0</v>
      </c>
      <c r="N8" s="119">
        <v>0.03</v>
      </c>
      <c r="O8" s="119">
        <v>0.0</v>
      </c>
      <c r="P8" s="119">
        <v>0.0</v>
      </c>
      <c r="Q8" s="119">
        <v>0.0</v>
      </c>
      <c r="R8" s="119">
        <v>0.0</v>
      </c>
      <c r="S8" s="119">
        <v>0.0</v>
      </c>
      <c r="T8" s="119">
        <v>0.0</v>
      </c>
      <c r="U8" s="119">
        <v>0.01</v>
      </c>
      <c r="V8" s="119">
        <v>0.02</v>
      </c>
      <c r="W8" s="119">
        <v>0.09</v>
      </c>
      <c r="X8" s="119">
        <v>0.0</v>
      </c>
      <c r="Y8" s="119">
        <v>0.0</v>
      </c>
      <c r="Z8" s="119">
        <v>0.0</v>
      </c>
      <c r="AA8" s="119">
        <v>0.11</v>
      </c>
      <c r="AB8" s="119">
        <v>0.02</v>
      </c>
      <c r="AC8" s="119">
        <v>0.0</v>
      </c>
      <c r="AD8" s="119">
        <v>0.0</v>
      </c>
      <c r="AE8" s="119">
        <v>0.0</v>
      </c>
      <c r="AF8" s="119">
        <v>0.0</v>
      </c>
      <c r="AG8" s="119">
        <v>0.0</v>
      </c>
      <c r="AH8" s="84"/>
      <c r="AI8" s="84"/>
      <c r="AJ8" s="84"/>
      <c r="AK8" s="84"/>
      <c r="AL8" s="84"/>
    </row>
    <row r="9">
      <c r="A9" s="118">
        <v>4.0</v>
      </c>
      <c r="B9" s="119">
        <v>0.0</v>
      </c>
      <c r="C9" s="119">
        <v>0.0</v>
      </c>
      <c r="D9" s="119">
        <v>0.03</v>
      </c>
      <c r="E9" s="119">
        <v>0.0</v>
      </c>
      <c r="F9" s="119">
        <v>0.0</v>
      </c>
      <c r="G9" s="119">
        <v>0.0</v>
      </c>
      <c r="H9" s="119">
        <v>0.05</v>
      </c>
      <c r="I9" s="119">
        <v>0.21</v>
      </c>
      <c r="J9" s="119">
        <v>0.24</v>
      </c>
      <c r="K9" s="119">
        <v>0.02</v>
      </c>
      <c r="L9" s="119">
        <v>0.06</v>
      </c>
      <c r="M9" s="119">
        <v>0.0</v>
      </c>
      <c r="N9" s="119">
        <v>0.11</v>
      </c>
      <c r="O9" s="119">
        <v>0.0</v>
      </c>
      <c r="P9" s="119">
        <v>0.0</v>
      </c>
      <c r="Q9" s="119">
        <v>0.01</v>
      </c>
      <c r="R9" s="119">
        <v>0.0</v>
      </c>
      <c r="S9" s="119">
        <v>0.0</v>
      </c>
      <c r="T9" s="119">
        <v>0.0</v>
      </c>
      <c r="U9" s="119">
        <v>0.04</v>
      </c>
      <c r="V9" s="119">
        <v>0.08</v>
      </c>
      <c r="W9" s="119">
        <v>0.19</v>
      </c>
      <c r="X9" s="119">
        <v>0.0</v>
      </c>
      <c r="Y9" s="119">
        <v>0.0</v>
      </c>
      <c r="Z9" s="119">
        <v>0.02</v>
      </c>
      <c r="AA9" s="119">
        <v>0.25</v>
      </c>
      <c r="AB9" s="119">
        <v>0.08</v>
      </c>
      <c r="AC9" s="119">
        <v>0.0</v>
      </c>
      <c r="AD9" s="119">
        <v>0.02</v>
      </c>
      <c r="AE9" s="119">
        <v>0.01</v>
      </c>
      <c r="AF9" s="119">
        <v>0.0</v>
      </c>
      <c r="AG9" s="119">
        <v>0.0</v>
      </c>
      <c r="AH9" s="84"/>
      <c r="AI9" s="84"/>
      <c r="AJ9" s="84"/>
      <c r="AK9" s="84"/>
      <c r="AL9" s="84"/>
    </row>
    <row r="10">
      <c r="A10" s="118">
        <v>5.0</v>
      </c>
      <c r="B10" s="119">
        <v>0.0</v>
      </c>
      <c r="C10" s="119">
        <v>0.0</v>
      </c>
      <c r="D10" s="119">
        <v>0.11</v>
      </c>
      <c r="E10" s="119">
        <v>0.0</v>
      </c>
      <c r="F10" s="119">
        <v>0.0</v>
      </c>
      <c r="G10" s="119">
        <v>0.0</v>
      </c>
      <c r="H10" s="119">
        <v>0.12</v>
      </c>
      <c r="I10" s="119">
        <v>0.26</v>
      </c>
      <c r="J10" s="119">
        <v>0.24</v>
      </c>
      <c r="K10" s="119">
        <v>0.06</v>
      </c>
      <c r="L10" s="119">
        <v>0.17</v>
      </c>
      <c r="M10" s="119">
        <v>0.0</v>
      </c>
      <c r="N10" s="119">
        <v>0.19</v>
      </c>
      <c r="O10" s="119">
        <v>0.0</v>
      </c>
      <c r="P10" s="119">
        <v>0.01</v>
      </c>
      <c r="Q10" s="119">
        <v>0.04</v>
      </c>
      <c r="R10" s="119">
        <v>0.0</v>
      </c>
      <c r="S10" s="119">
        <v>0.0</v>
      </c>
      <c r="T10" s="119">
        <v>0.0</v>
      </c>
      <c r="U10" s="119">
        <v>0.11</v>
      </c>
      <c r="V10" s="119">
        <v>0.23</v>
      </c>
      <c r="W10" s="119">
        <v>0.26</v>
      </c>
      <c r="X10" s="119">
        <v>0.02</v>
      </c>
      <c r="Y10" s="119">
        <v>0.0</v>
      </c>
      <c r="Z10" s="119">
        <v>0.06</v>
      </c>
      <c r="AA10" s="119">
        <v>0.27</v>
      </c>
      <c r="AB10" s="119">
        <v>0.18</v>
      </c>
      <c r="AC10" s="119">
        <v>0.01</v>
      </c>
      <c r="AD10" s="119">
        <v>0.08</v>
      </c>
      <c r="AE10" s="119">
        <v>0.02</v>
      </c>
      <c r="AF10" s="119">
        <v>0.02</v>
      </c>
      <c r="AG10" s="119">
        <v>0.01</v>
      </c>
      <c r="AH10" s="84"/>
      <c r="AI10" s="84"/>
      <c r="AJ10" s="84"/>
      <c r="AK10" s="84"/>
      <c r="AL10" s="84"/>
    </row>
    <row r="11">
      <c r="A11" s="118">
        <v>6.0</v>
      </c>
      <c r="B11" s="119">
        <v>0.0</v>
      </c>
      <c r="C11" s="119">
        <v>0.01</v>
      </c>
      <c r="D11" s="119">
        <v>0.21</v>
      </c>
      <c r="E11" s="119">
        <v>0.02</v>
      </c>
      <c r="F11" s="119">
        <v>0.0</v>
      </c>
      <c r="G11" s="119">
        <v>0.02</v>
      </c>
      <c r="H11" s="119">
        <v>0.22</v>
      </c>
      <c r="I11" s="119">
        <v>0.23</v>
      </c>
      <c r="J11" s="119">
        <v>0.12</v>
      </c>
      <c r="K11" s="119">
        <v>0.16</v>
      </c>
      <c r="L11" s="119">
        <v>0.23</v>
      </c>
      <c r="M11" s="119">
        <v>0.03</v>
      </c>
      <c r="N11" s="119">
        <v>0.25</v>
      </c>
      <c r="O11" s="119">
        <v>0.0</v>
      </c>
      <c r="P11" s="119">
        <v>0.04</v>
      </c>
      <c r="Q11" s="119">
        <v>0.1</v>
      </c>
      <c r="R11" s="119">
        <v>0.0</v>
      </c>
      <c r="S11" s="119">
        <v>0.0</v>
      </c>
      <c r="T11" s="119">
        <v>0.0</v>
      </c>
      <c r="U11" s="119">
        <v>0.21</v>
      </c>
      <c r="V11" s="119">
        <v>0.25</v>
      </c>
      <c r="W11" s="119">
        <v>0.21</v>
      </c>
      <c r="X11" s="119">
        <v>0.07</v>
      </c>
      <c r="Y11" s="119">
        <v>0.0</v>
      </c>
      <c r="Z11" s="119">
        <v>0.13</v>
      </c>
      <c r="AA11" s="119">
        <v>0.2</v>
      </c>
      <c r="AB11" s="119">
        <v>0.24</v>
      </c>
      <c r="AC11" s="119">
        <v>0.03</v>
      </c>
      <c r="AD11" s="119">
        <v>0.2</v>
      </c>
      <c r="AE11" s="119">
        <v>0.07</v>
      </c>
      <c r="AF11" s="119">
        <v>0.09</v>
      </c>
      <c r="AG11" s="119">
        <v>0.05</v>
      </c>
      <c r="AH11" s="84"/>
      <c r="AI11" s="84"/>
      <c r="AJ11" s="84"/>
      <c r="AK11" s="84"/>
      <c r="AL11" s="84"/>
    </row>
    <row r="12">
      <c r="A12" s="118">
        <v>7.0</v>
      </c>
      <c r="B12" s="119">
        <v>0.0</v>
      </c>
      <c r="C12" s="119">
        <v>0.05</v>
      </c>
      <c r="D12" s="119">
        <v>0.25</v>
      </c>
      <c r="E12" s="119">
        <v>0.08</v>
      </c>
      <c r="F12" s="119">
        <v>0.03</v>
      </c>
      <c r="G12" s="119">
        <v>0.04</v>
      </c>
      <c r="H12" s="119">
        <v>0.26</v>
      </c>
      <c r="I12" s="119">
        <v>0.14</v>
      </c>
      <c r="J12" s="119">
        <v>0.05</v>
      </c>
      <c r="K12" s="119">
        <v>0.24</v>
      </c>
      <c r="L12" s="119">
        <v>0.27</v>
      </c>
      <c r="M12" s="119">
        <v>0.13</v>
      </c>
      <c r="N12" s="119">
        <v>0.23</v>
      </c>
      <c r="O12" s="119">
        <v>0.0</v>
      </c>
      <c r="P12" s="119">
        <v>0.11</v>
      </c>
      <c r="Q12" s="119">
        <v>0.17</v>
      </c>
      <c r="R12" s="119">
        <v>0.01</v>
      </c>
      <c r="S12" s="119">
        <v>0.02</v>
      </c>
      <c r="T12" s="119">
        <v>0.0</v>
      </c>
      <c r="U12" s="119">
        <v>0.29</v>
      </c>
      <c r="V12" s="119">
        <v>0.25</v>
      </c>
      <c r="W12" s="119">
        <v>0.15</v>
      </c>
      <c r="X12" s="119">
        <v>0.16</v>
      </c>
      <c r="Y12" s="119">
        <v>0.02</v>
      </c>
      <c r="Z12" s="119">
        <v>0.23</v>
      </c>
      <c r="AA12" s="119">
        <v>0.1</v>
      </c>
      <c r="AB12" s="119">
        <v>0.26</v>
      </c>
      <c r="AC12" s="119">
        <v>0.09</v>
      </c>
      <c r="AD12" s="119">
        <v>0.22</v>
      </c>
      <c r="AE12" s="119">
        <v>0.19</v>
      </c>
      <c r="AF12" s="119">
        <v>0.19</v>
      </c>
      <c r="AG12" s="119">
        <v>0.13</v>
      </c>
      <c r="AH12" s="84"/>
      <c r="AI12" s="84"/>
      <c r="AJ12" s="84"/>
      <c r="AK12" s="84"/>
      <c r="AL12" s="84"/>
    </row>
    <row r="13">
      <c r="A13" s="118">
        <v>8.0</v>
      </c>
      <c r="B13" s="119">
        <v>0.0</v>
      </c>
      <c r="C13" s="119">
        <v>0.15</v>
      </c>
      <c r="D13" s="119">
        <v>0.22</v>
      </c>
      <c r="E13" s="119">
        <v>0.2</v>
      </c>
      <c r="F13" s="119">
        <v>0.08</v>
      </c>
      <c r="G13" s="119">
        <v>0.12</v>
      </c>
      <c r="H13" s="119">
        <v>0.21</v>
      </c>
      <c r="I13" s="119">
        <v>0.06</v>
      </c>
      <c r="J13" s="119">
        <v>0.02</v>
      </c>
      <c r="K13" s="119">
        <v>0.22</v>
      </c>
      <c r="L13" s="119">
        <v>0.16</v>
      </c>
      <c r="M13" s="119">
        <v>0.19</v>
      </c>
      <c r="N13" s="119">
        <v>0.12</v>
      </c>
      <c r="O13" s="119">
        <v>0.01</v>
      </c>
      <c r="P13" s="119">
        <v>0.19</v>
      </c>
      <c r="Q13" s="119">
        <v>0.26</v>
      </c>
      <c r="R13" s="119">
        <v>0.02</v>
      </c>
      <c r="S13" s="119">
        <v>0.06</v>
      </c>
      <c r="T13" s="119">
        <v>0.0</v>
      </c>
      <c r="U13" s="119">
        <v>0.17</v>
      </c>
      <c r="V13" s="119">
        <v>0.12</v>
      </c>
      <c r="W13" s="119">
        <v>0.07</v>
      </c>
      <c r="X13" s="119">
        <v>0.26</v>
      </c>
      <c r="Y13" s="119">
        <v>0.06</v>
      </c>
      <c r="Z13" s="119">
        <v>0.25</v>
      </c>
      <c r="AA13" s="119">
        <v>0.04</v>
      </c>
      <c r="AB13" s="119">
        <v>0.14</v>
      </c>
      <c r="AC13" s="119">
        <v>0.18</v>
      </c>
      <c r="AD13" s="119">
        <v>0.23</v>
      </c>
      <c r="AE13" s="119">
        <v>0.2</v>
      </c>
      <c r="AF13" s="119">
        <v>0.25</v>
      </c>
      <c r="AG13" s="119">
        <v>0.24</v>
      </c>
      <c r="AH13" s="84"/>
      <c r="AI13" s="84"/>
      <c r="AJ13" s="84"/>
      <c r="AK13" s="84"/>
      <c r="AL13" s="84"/>
    </row>
    <row r="14">
      <c r="A14" s="118">
        <v>9.0</v>
      </c>
      <c r="B14" s="119">
        <v>0.0</v>
      </c>
      <c r="C14" s="119">
        <v>0.23</v>
      </c>
      <c r="D14" s="119">
        <v>0.12</v>
      </c>
      <c r="E14" s="119">
        <v>0.27</v>
      </c>
      <c r="F14" s="119">
        <v>0.18</v>
      </c>
      <c r="G14" s="119">
        <v>0.21</v>
      </c>
      <c r="H14" s="119">
        <v>0.1</v>
      </c>
      <c r="I14" s="119">
        <v>0.02</v>
      </c>
      <c r="J14" s="119">
        <v>0.0</v>
      </c>
      <c r="K14" s="119">
        <v>0.18</v>
      </c>
      <c r="L14" s="119">
        <v>0.06</v>
      </c>
      <c r="M14" s="119">
        <v>0.26</v>
      </c>
      <c r="N14" s="119">
        <v>0.05</v>
      </c>
      <c r="O14" s="119">
        <v>0.02</v>
      </c>
      <c r="P14" s="119">
        <v>0.27</v>
      </c>
      <c r="Q14" s="119">
        <v>0.2</v>
      </c>
      <c r="R14" s="119">
        <v>0.09</v>
      </c>
      <c r="S14" s="119">
        <v>0.14</v>
      </c>
      <c r="T14" s="119">
        <v>0.0</v>
      </c>
      <c r="U14" s="119">
        <v>0.11</v>
      </c>
      <c r="V14" s="119">
        <v>0.04</v>
      </c>
      <c r="W14" s="119">
        <v>0.02</v>
      </c>
      <c r="X14" s="119">
        <v>0.25</v>
      </c>
      <c r="Y14" s="119">
        <v>0.14</v>
      </c>
      <c r="Z14" s="119">
        <v>0.19</v>
      </c>
      <c r="AA14" s="119">
        <v>0.01</v>
      </c>
      <c r="AB14" s="119">
        <v>0.07</v>
      </c>
      <c r="AC14" s="119">
        <v>0.27</v>
      </c>
      <c r="AD14" s="119">
        <v>0.17</v>
      </c>
      <c r="AE14" s="119">
        <v>0.23</v>
      </c>
      <c r="AF14" s="119">
        <v>0.23</v>
      </c>
      <c r="AG14" s="119">
        <v>0.24</v>
      </c>
      <c r="AH14" s="84"/>
      <c r="AI14" s="84"/>
      <c r="AJ14" s="84"/>
      <c r="AK14" s="84"/>
      <c r="AL14" s="84"/>
    </row>
    <row r="15">
      <c r="A15" s="118">
        <v>10.0</v>
      </c>
      <c r="B15" s="119">
        <v>0.0</v>
      </c>
      <c r="C15" s="119">
        <v>0.23</v>
      </c>
      <c r="D15" s="119">
        <v>0.04</v>
      </c>
      <c r="E15" s="119">
        <v>0.23</v>
      </c>
      <c r="F15" s="119">
        <v>0.27</v>
      </c>
      <c r="G15" s="119">
        <v>0.25</v>
      </c>
      <c r="H15" s="119">
        <v>0.02</v>
      </c>
      <c r="I15" s="119">
        <v>0.0</v>
      </c>
      <c r="J15" s="119">
        <v>0.0</v>
      </c>
      <c r="K15" s="119">
        <v>0.09</v>
      </c>
      <c r="L15" s="119">
        <v>0.02</v>
      </c>
      <c r="M15" s="119">
        <v>0.2</v>
      </c>
      <c r="N15" s="119">
        <v>0.01</v>
      </c>
      <c r="O15" s="119">
        <v>0.06</v>
      </c>
      <c r="P15" s="119">
        <v>0.22</v>
      </c>
      <c r="Q15" s="119">
        <v>0.15</v>
      </c>
      <c r="R15" s="119">
        <v>0.18</v>
      </c>
      <c r="S15" s="119">
        <v>0.24</v>
      </c>
      <c r="T15" s="119">
        <v>0.01</v>
      </c>
      <c r="U15" s="119">
        <v>0.06</v>
      </c>
      <c r="V15" s="119">
        <v>0.01</v>
      </c>
      <c r="W15" s="119">
        <v>0.0</v>
      </c>
      <c r="X15" s="119">
        <v>0.16</v>
      </c>
      <c r="Y15" s="119">
        <v>0.24</v>
      </c>
      <c r="Z15" s="119">
        <v>0.08</v>
      </c>
      <c r="AA15" s="119">
        <v>0.0</v>
      </c>
      <c r="AB15" s="119">
        <v>0.01</v>
      </c>
      <c r="AC15" s="119">
        <v>0.23</v>
      </c>
      <c r="AD15" s="119">
        <v>0.07</v>
      </c>
      <c r="AE15" s="119">
        <v>0.17</v>
      </c>
      <c r="AF15" s="119">
        <v>0.14</v>
      </c>
      <c r="AG15" s="119">
        <v>0.18</v>
      </c>
      <c r="AH15" s="84"/>
      <c r="AI15" s="84"/>
      <c r="AJ15" s="84"/>
      <c r="AK15" s="84"/>
      <c r="AL15" s="84"/>
    </row>
    <row r="16">
      <c r="A16" s="118">
        <v>11.0</v>
      </c>
      <c r="B16" s="119">
        <v>0.02</v>
      </c>
      <c r="C16" s="119">
        <v>0.22</v>
      </c>
      <c r="D16" s="119">
        <v>0.01</v>
      </c>
      <c r="E16" s="119">
        <v>0.13</v>
      </c>
      <c r="F16" s="119">
        <v>0.24</v>
      </c>
      <c r="G16" s="119">
        <v>0.21</v>
      </c>
      <c r="H16" s="119">
        <v>0.01</v>
      </c>
      <c r="I16" s="119">
        <v>0.0</v>
      </c>
      <c r="J16" s="119">
        <v>0.0</v>
      </c>
      <c r="K16" s="119">
        <v>0.02</v>
      </c>
      <c r="L16" s="119">
        <v>0.01</v>
      </c>
      <c r="M16" s="119">
        <v>0.13</v>
      </c>
      <c r="N16" s="119">
        <v>0.0</v>
      </c>
      <c r="O16" s="119">
        <v>0.19</v>
      </c>
      <c r="P16" s="119">
        <v>0.1</v>
      </c>
      <c r="Q16" s="119">
        <v>0.04</v>
      </c>
      <c r="R16" s="119">
        <v>0.23</v>
      </c>
      <c r="S16" s="119">
        <v>0.23</v>
      </c>
      <c r="T16" s="119">
        <v>0.05</v>
      </c>
      <c r="U16" s="119">
        <v>0.02</v>
      </c>
      <c r="V16" s="119">
        <v>0.0</v>
      </c>
      <c r="W16" s="119">
        <v>0.0</v>
      </c>
      <c r="X16" s="119">
        <v>0.06</v>
      </c>
      <c r="Y16" s="119">
        <v>0.25</v>
      </c>
      <c r="Z16" s="119">
        <v>0.02</v>
      </c>
      <c r="AA16" s="119">
        <v>0.0</v>
      </c>
      <c r="AB16" s="119">
        <v>0.01</v>
      </c>
      <c r="AC16" s="119">
        <v>0.14</v>
      </c>
      <c r="AD16" s="119">
        <v>0.01</v>
      </c>
      <c r="AE16" s="119">
        <v>0.09</v>
      </c>
      <c r="AF16" s="119">
        <v>0.06</v>
      </c>
      <c r="AG16" s="119">
        <v>0.11</v>
      </c>
      <c r="AH16" s="84"/>
      <c r="AI16" s="84"/>
      <c r="AJ16" s="84"/>
      <c r="AK16" s="84"/>
      <c r="AL16" s="84"/>
    </row>
    <row r="17">
      <c r="A17" s="118">
        <v>12.0</v>
      </c>
      <c r="B17" s="119">
        <v>0.07</v>
      </c>
      <c r="C17" s="119">
        <v>0.08</v>
      </c>
      <c r="D17" s="119">
        <v>0.0</v>
      </c>
      <c r="E17" s="119">
        <v>0.06</v>
      </c>
      <c r="F17" s="119">
        <v>0.13</v>
      </c>
      <c r="G17" s="119">
        <v>0.11</v>
      </c>
      <c r="H17" s="119">
        <v>0.0</v>
      </c>
      <c r="I17" s="119">
        <v>0.0</v>
      </c>
      <c r="J17" s="119">
        <v>0.0</v>
      </c>
      <c r="K17" s="119">
        <v>0.01</v>
      </c>
      <c r="L17" s="119">
        <v>0.0</v>
      </c>
      <c r="M17" s="119">
        <v>0.05</v>
      </c>
      <c r="N17" s="119">
        <v>0.0</v>
      </c>
      <c r="O17" s="119">
        <v>0.27</v>
      </c>
      <c r="P17" s="119">
        <v>0.05</v>
      </c>
      <c r="Q17" s="119">
        <v>0.02</v>
      </c>
      <c r="R17" s="119">
        <v>0.27</v>
      </c>
      <c r="S17" s="119">
        <v>0.19</v>
      </c>
      <c r="T17" s="119">
        <v>0.11</v>
      </c>
      <c r="U17" s="119">
        <v>0.0</v>
      </c>
      <c r="V17" s="119">
        <v>0.0</v>
      </c>
      <c r="W17" s="119">
        <v>0.0</v>
      </c>
      <c r="X17" s="119">
        <v>0.01</v>
      </c>
      <c r="Y17" s="119">
        <v>0.17</v>
      </c>
      <c r="Z17" s="119">
        <v>0.01</v>
      </c>
      <c r="AA17" s="119">
        <v>0.0</v>
      </c>
      <c r="AB17" s="119">
        <v>0.0</v>
      </c>
      <c r="AC17" s="119">
        <v>0.05</v>
      </c>
      <c r="AD17" s="119">
        <v>0.0</v>
      </c>
      <c r="AE17" s="119">
        <v>0.03</v>
      </c>
      <c r="AF17" s="119">
        <v>0.02</v>
      </c>
      <c r="AG17" s="119">
        <v>0.03</v>
      </c>
      <c r="AH17" s="84"/>
      <c r="AI17" s="84"/>
      <c r="AJ17" s="84"/>
      <c r="AK17" s="84"/>
      <c r="AL17" s="84"/>
    </row>
    <row r="18">
      <c r="A18" s="118">
        <v>13.0</v>
      </c>
      <c r="B18" s="119">
        <v>0.19</v>
      </c>
      <c r="C18" s="119">
        <v>0.02</v>
      </c>
      <c r="D18" s="119">
        <v>0.0</v>
      </c>
      <c r="E18" s="119">
        <v>0.01</v>
      </c>
      <c r="F18" s="119">
        <v>0.06</v>
      </c>
      <c r="G18" s="119">
        <v>0.05</v>
      </c>
      <c r="H18" s="119">
        <v>0.0</v>
      </c>
      <c r="I18" s="119">
        <v>0.0</v>
      </c>
      <c r="J18" s="119">
        <v>0.0</v>
      </c>
      <c r="K18" s="119">
        <v>0.0</v>
      </c>
      <c r="L18" s="119">
        <v>0.0</v>
      </c>
      <c r="M18" s="119">
        <v>0.02</v>
      </c>
      <c r="N18" s="119">
        <v>0.0</v>
      </c>
      <c r="O18" s="119">
        <v>0.29</v>
      </c>
      <c r="P18" s="119">
        <v>0.01</v>
      </c>
      <c r="Q18" s="119">
        <v>0.0</v>
      </c>
      <c r="R18" s="119">
        <v>0.14</v>
      </c>
      <c r="S18" s="119">
        <v>0.09</v>
      </c>
      <c r="T18" s="119">
        <v>0.21</v>
      </c>
      <c r="U18" s="119">
        <v>0.0</v>
      </c>
      <c r="V18" s="119">
        <v>0.0</v>
      </c>
      <c r="W18" s="119">
        <v>0.0</v>
      </c>
      <c r="X18" s="119">
        <v>0.01</v>
      </c>
      <c r="Y18" s="119">
        <v>0.09</v>
      </c>
      <c r="Z18" s="119">
        <v>0.0</v>
      </c>
      <c r="AA18" s="119">
        <v>0.0</v>
      </c>
      <c r="AB18" s="119">
        <v>0.0</v>
      </c>
      <c r="AC18" s="119">
        <v>0.01</v>
      </c>
      <c r="AD18" s="119">
        <v>0.0</v>
      </c>
      <c r="AE18" s="119">
        <v>0.01</v>
      </c>
      <c r="AF18" s="119">
        <v>0.0</v>
      </c>
      <c r="AG18" s="119">
        <v>0.01</v>
      </c>
      <c r="AH18" s="119"/>
      <c r="AI18" s="119"/>
      <c r="AJ18" s="119"/>
      <c r="AK18" s="119"/>
      <c r="AL18" s="119"/>
    </row>
    <row r="19">
      <c r="A19" s="118">
        <v>14.0</v>
      </c>
      <c r="B19" s="119">
        <v>0.32</v>
      </c>
      <c r="C19" s="119">
        <v>0.0</v>
      </c>
      <c r="D19" s="119">
        <v>0.0</v>
      </c>
      <c r="E19" s="119">
        <v>0.0</v>
      </c>
      <c r="F19" s="119">
        <v>0.01</v>
      </c>
      <c r="G19" s="119">
        <v>0.0</v>
      </c>
      <c r="H19" s="119">
        <v>0.0</v>
      </c>
      <c r="I19" s="119">
        <v>0.0</v>
      </c>
      <c r="J19" s="119">
        <v>0.0</v>
      </c>
      <c r="K19" s="119">
        <v>0.0</v>
      </c>
      <c r="L19" s="119">
        <v>0.0</v>
      </c>
      <c r="M19" s="119">
        <v>0.0</v>
      </c>
      <c r="N19" s="119">
        <v>0.0</v>
      </c>
      <c r="O19" s="119">
        <v>0.14</v>
      </c>
      <c r="P19" s="119">
        <v>0.0</v>
      </c>
      <c r="Q19" s="119">
        <v>0.0</v>
      </c>
      <c r="R19" s="119">
        <v>0.06</v>
      </c>
      <c r="S19" s="119">
        <v>0.03</v>
      </c>
      <c r="T19" s="119">
        <v>0.26</v>
      </c>
      <c r="U19" s="119">
        <v>0.0</v>
      </c>
      <c r="V19" s="119">
        <v>0.0</v>
      </c>
      <c r="W19" s="119">
        <v>0.0</v>
      </c>
      <c r="X19" s="119">
        <v>0.0</v>
      </c>
      <c r="Y19" s="119">
        <v>0.03</v>
      </c>
      <c r="Z19" s="119">
        <v>0.0</v>
      </c>
      <c r="AA19" s="119">
        <v>0.0</v>
      </c>
      <c r="AB19" s="119">
        <v>0.0</v>
      </c>
      <c r="AC19" s="119">
        <v>0.0</v>
      </c>
      <c r="AD19" s="119">
        <v>0.0</v>
      </c>
      <c r="AE19" s="119">
        <v>0.0</v>
      </c>
      <c r="AF19" s="119">
        <v>0.0</v>
      </c>
      <c r="AG19" s="119">
        <v>0.0</v>
      </c>
      <c r="AH19" s="119"/>
      <c r="AI19" s="119"/>
      <c r="AJ19" s="119"/>
      <c r="AK19" s="119"/>
      <c r="AL19" s="119"/>
    </row>
    <row r="20">
      <c r="A20" s="118">
        <v>15.0</v>
      </c>
      <c r="B20" s="119">
        <v>0.28</v>
      </c>
      <c r="C20" s="119">
        <v>0.0</v>
      </c>
      <c r="D20" s="119">
        <v>0.0</v>
      </c>
      <c r="E20" s="119">
        <v>0.0</v>
      </c>
      <c r="F20" s="119">
        <v>0.0</v>
      </c>
      <c r="G20" s="119">
        <v>0.0</v>
      </c>
      <c r="H20" s="119">
        <v>0.0</v>
      </c>
      <c r="I20" s="119">
        <v>0.0</v>
      </c>
      <c r="J20" s="119">
        <v>0.0</v>
      </c>
      <c r="K20" s="119">
        <v>0.0</v>
      </c>
      <c r="L20" s="119">
        <v>0.0</v>
      </c>
      <c r="M20" s="119">
        <v>0.0</v>
      </c>
      <c r="N20" s="119">
        <v>0.0</v>
      </c>
      <c r="O20" s="119">
        <v>0.03</v>
      </c>
      <c r="P20" s="119">
        <v>0.0</v>
      </c>
      <c r="Q20" s="119">
        <v>0.0</v>
      </c>
      <c r="R20" s="119">
        <v>0.01</v>
      </c>
      <c r="S20" s="119">
        <v>0.0</v>
      </c>
      <c r="T20" s="119">
        <v>0.22</v>
      </c>
      <c r="U20" s="119">
        <v>0.0</v>
      </c>
      <c r="V20" s="119">
        <v>0.0</v>
      </c>
      <c r="W20" s="119">
        <v>0.0</v>
      </c>
      <c r="X20" s="119">
        <v>0.0</v>
      </c>
      <c r="Y20" s="119">
        <v>0.01</v>
      </c>
      <c r="Z20" s="119">
        <v>0.0</v>
      </c>
      <c r="AA20" s="119">
        <v>0.0</v>
      </c>
      <c r="AB20" s="119">
        <v>0.0</v>
      </c>
      <c r="AC20" s="119">
        <v>0.0</v>
      </c>
      <c r="AD20" s="119">
        <v>0.0</v>
      </c>
      <c r="AE20" s="119">
        <v>0.0</v>
      </c>
      <c r="AF20" s="119">
        <v>0.0</v>
      </c>
      <c r="AG20" s="119">
        <v>0.0</v>
      </c>
      <c r="AH20" s="119"/>
      <c r="AI20" s="119"/>
      <c r="AJ20" s="119"/>
      <c r="AK20" s="119"/>
      <c r="AL20" s="119"/>
    </row>
    <row r="21">
      <c r="A21" s="118">
        <v>16.0</v>
      </c>
      <c r="B21" s="119">
        <v>0.13</v>
      </c>
      <c r="C21" s="119">
        <v>0.0</v>
      </c>
      <c r="D21" s="119">
        <v>0.0</v>
      </c>
      <c r="E21" s="119">
        <v>0.0</v>
      </c>
      <c r="F21" s="119">
        <v>0.0</v>
      </c>
      <c r="G21" s="119">
        <v>0.0</v>
      </c>
      <c r="H21" s="119">
        <v>0.0</v>
      </c>
      <c r="I21" s="119">
        <v>0.0</v>
      </c>
      <c r="J21" s="119">
        <v>0.0</v>
      </c>
      <c r="K21" s="119">
        <v>0.0</v>
      </c>
      <c r="L21" s="119">
        <v>0.0</v>
      </c>
      <c r="M21" s="119">
        <v>0.0</v>
      </c>
      <c r="N21" s="119">
        <v>0.0</v>
      </c>
      <c r="O21" s="119">
        <v>0.0</v>
      </c>
      <c r="P21" s="119">
        <v>0.0</v>
      </c>
      <c r="Q21" s="119">
        <v>0.0</v>
      </c>
      <c r="R21" s="119">
        <v>0.0</v>
      </c>
      <c r="S21" s="119">
        <v>0.0</v>
      </c>
      <c r="T21" s="119">
        <v>0.12</v>
      </c>
      <c r="U21" s="119">
        <v>0.0</v>
      </c>
      <c r="V21" s="119">
        <v>0.0</v>
      </c>
      <c r="W21" s="119">
        <v>0.0</v>
      </c>
      <c r="X21" s="119">
        <v>0.0</v>
      </c>
      <c r="Y21" s="119">
        <v>0.0</v>
      </c>
      <c r="Z21" s="119">
        <v>0.0</v>
      </c>
      <c r="AA21" s="119">
        <v>0.0</v>
      </c>
      <c r="AB21" s="119">
        <v>0.0</v>
      </c>
      <c r="AC21" s="119">
        <v>0.0</v>
      </c>
      <c r="AD21" s="119">
        <v>0.0</v>
      </c>
      <c r="AE21" s="119">
        <v>0.0</v>
      </c>
      <c r="AF21" s="119">
        <v>0.0</v>
      </c>
      <c r="AG21" s="119">
        <v>0.0</v>
      </c>
      <c r="AH21" s="119"/>
      <c r="AI21" s="119"/>
      <c r="AJ21" s="119"/>
      <c r="AK21" s="119"/>
      <c r="AL21" s="119"/>
    </row>
    <row r="22">
      <c r="A22" s="118">
        <v>17.0</v>
      </c>
      <c r="B22" s="119">
        <v>0.0</v>
      </c>
      <c r="C22" s="119">
        <v>0.0</v>
      </c>
      <c r="D22" s="119">
        <v>0.0</v>
      </c>
      <c r="E22" s="119">
        <v>0.0</v>
      </c>
      <c r="F22" s="119">
        <v>0.0</v>
      </c>
      <c r="G22" s="119">
        <v>0.0</v>
      </c>
      <c r="H22" s="119">
        <v>0.0</v>
      </c>
      <c r="I22" s="119">
        <v>0.0</v>
      </c>
      <c r="J22" s="119">
        <v>0.0</v>
      </c>
      <c r="K22" s="119">
        <v>0.0</v>
      </c>
      <c r="L22" s="119">
        <v>0.0</v>
      </c>
      <c r="M22" s="119">
        <v>0.0</v>
      </c>
      <c r="N22" s="119">
        <v>0.0</v>
      </c>
      <c r="O22" s="119">
        <v>0.0</v>
      </c>
      <c r="P22" s="119">
        <v>0.0</v>
      </c>
      <c r="Q22" s="119">
        <v>0.0</v>
      </c>
      <c r="R22" s="119">
        <v>0.0</v>
      </c>
      <c r="S22" s="119">
        <v>0.0</v>
      </c>
      <c r="T22" s="119">
        <v>0.03</v>
      </c>
      <c r="U22" s="119">
        <v>0.0</v>
      </c>
      <c r="V22" s="119">
        <v>0.0</v>
      </c>
      <c r="W22" s="119">
        <v>0.0</v>
      </c>
      <c r="X22" s="119">
        <v>0.0</v>
      </c>
      <c r="Y22" s="119">
        <v>0.0</v>
      </c>
      <c r="Z22" s="119">
        <v>0.0</v>
      </c>
      <c r="AA22" s="119">
        <v>0.0</v>
      </c>
      <c r="AB22" s="119">
        <v>0.0</v>
      </c>
      <c r="AC22" s="119">
        <v>0.0</v>
      </c>
      <c r="AD22" s="119">
        <v>0.0</v>
      </c>
      <c r="AE22" s="119">
        <v>0.0</v>
      </c>
      <c r="AF22" s="119">
        <v>0.0</v>
      </c>
      <c r="AG22" s="119">
        <v>0.0</v>
      </c>
      <c r="AH22" s="119"/>
      <c r="AI22" s="119"/>
      <c r="AJ22" s="119"/>
      <c r="AK22" s="119"/>
      <c r="AL22" s="119"/>
    </row>
    <row r="23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</row>
    <row r="24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</row>
    <row r="25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</row>
    <row r="26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</row>
    <row r="27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</row>
    <row r="28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</row>
    <row r="29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</row>
    <row r="30">
      <c r="A30" s="120" t="s">
        <v>88</v>
      </c>
      <c r="B30" s="121" t="s">
        <v>2</v>
      </c>
      <c r="C30" s="120" t="s">
        <v>2</v>
      </c>
      <c r="D30" s="122" t="s">
        <v>91</v>
      </c>
      <c r="E30" s="83"/>
      <c r="F30" s="83"/>
      <c r="G30" s="83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</row>
    <row r="31">
      <c r="A31" s="123" t="s">
        <v>23</v>
      </c>
      <c r="B31" s="124" t="s">
        <v>24</v>
      </c>
      <c r="C31" s="125" t="s">
        <v>25</v>
      </c>
      <c r="D31" s="124" t="s">
        <v>92</v>
      </c>
      <c r="E31" s="83"/>
      <c r="F31" s="83"/>
      <c r="G31" s="83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</row>
    <row r="32">
      <c r="A32" s="123" t="s">
        <v>23</v>
      </c>
      <c r="B32" s="126" t="s">
        <v>60</v>
      </c>
      <c r="C32" s="125" t="s">
        <v>61</v>
      </c>
      <c r="D32" s="126" t="s">
        <v>93</v>
      </c>
      <c r="E32" s="83"/>
      <c r="F32" s="83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</row>
    <row r="33">
      <c r="A33" s="123" t="s">
        <v>23</v>
      </c>
      <c r="B33" s="127" t="s">
        <v>64</v>
      </c>
      <c r="C33" s="125" t="s">
        <v>65</v>
      </c>
      <c r="D33" s="127" t="s">
        <v>94</v>
      </c>
      <c r="E33" s="83"/>
      <c r="F33" s="83"/>
      <c r="G33" s="83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</row>
    <row r="34">
      <c r="A34" s="123" t="s">
        <v>23</v>
      </c>
      <c r="B34" s="128" t="s">
        <v>70</v>
      </c>
      <c r="C34" s="125" t="s">
        <v>71</v>
      </c>
      <c r="D34" s="128" t="s">
        <v>95</v>
      </c>
      <c r="E34" s="83"/>
      <c r="F34" s="83"/>
      <c r="G34" s="83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</row>
    <row r="35">
      <c r="A35" s="83"/>
      <c r="B35" s="83"/>
      <c r="C35" s="83"/>
      <c r="D35" s="83"/>
      <c r="E35" s="83"/>
      <c r="F35" s="83"/>
      <c r="G35" s="83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</row>
    <row r="36">
      <c r="A36" s="83"/>
      <c r="B36" s="83"/>
      <c r="C36" s="83"/>
      <c r="D36" s="83"/>
      <c r="E36" s="83"/>
      <c r="F36" s="83"/>
      <c r="G36" s="83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</row>
    <row r="37">
      <c r="A37" s="83"/>
      <c r="B37" s="83"/>
      <c r="C37" s="83"/>
      <c r="D37" s="83"/>
      <c r="E37" s="83"/>
      <c r="F37" s="83"/>
      <c r="G37" s="83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</row>
    <row r="38">
      <c r="A38" s="83"/>
      <c r="B38" s="83"/>
      <c r="C38" s="83"/>
      <c r="D38" s="83"/>
      <c r="E38" s="83"/>
      <c r="F38" s="83"/>
      <c r="G38" s="83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</row>
    <row r="39">
      <c r="A39" s="83"/>
      <c r="B39" s="83"/>
      <c r="C39" s="83"/>
      <c r="D39" s="83"/>
      <c r="E39" s="83"/>
      <c r="F39" s="83"/>
      <c r="G39" s="83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</row>
    <row r="40">
      <c r="A40" s="83"/>
      <c r="B40" s="83"/>
      <c r="C40" s="83"/>
      <c r="D40" s="83"/>
      <c r="E40" s="83"/>
      <c r="F40" s="83"/>
      <c r="G40" s="83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</row>
    <row r="41">
      <c r="A41" s="129" t="s">
        <v>20</v>
      </c>
      <c r="B41" s="130" t="s">
        <v>21</v>
      </c>
      <c r="C41" s="125" t="s">
        <v>22</v>
      </c>
      <c r="D41" s="130" t="s">
        <v>96</v>
      </c>
      <c r="E41" s="83"/>
      <c r="F41" s="83"/>
      <c r="G41" s="83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</row>
    <row r="42">
      <c r="A42" s="129" t="s">
        <v>20</v>
      </c>
      <c r="B42" s="131" t="s">
        <v>31</v>
      </c>
      <c r="C42" s="125" t="s">
        <v>32</v>
      </c>
      <c r="D42" s="131" t="s">
        <v>97</v>
      </c>
      <c r="E42" s="83"/>
      <c r="F42" s="83"/>
      <c r="G42" s="83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</row>
    <row r="43">
      <c r="A43" s="129" t="s">
        <v>20</v>
      </c>
      <c r="B43" s="132" t="s">
        <v>33</v>
      </c>
      <c r="C43" s="125" t="s">
        <v>34</v>
      </c>
      <c r="D43" s="132" t="s">
        <v>98</v>
      </c>
      <c r="E43" s="83"/>
      <c r="F43" s="83"/>
      <c r="G43" s="83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</row>
    <row r="44">
      <c r="A44" s="129" t="s">
        <v>20</v>
      </c>
      <c r="B44" s="133" t="s">
        <v>74</v>
      </c>
      <c r="C44" s="125" t="s">
        <v>75</v>
      </c>
      <c r="D44" s="133" t="s">
        <v>99</v>
      </c>
      <c r="E44" s="83"/>
      <c r="F44" s="83"/>
      <c r="G44" s="83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</row>
    <row r="45">
      <c r="E45" s="83"/>
      <c r="F45" s="83"/>
      <c r="G45" s="83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</row>
    <row r="46">
      <c r="E46" s="83"/>
      <c r="F46" s="83"/>
      <c r="G46" s="83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</row>
    <row r="47">
      <c r="E47" s="83"/>
      <c r="F47" s="83"/>
      <c r="G47" s="83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</row>
    <row r="48">
      <c r="E48" s="83"/>
      <c r="F48" s="83"/>
      <c r="G48" s="83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</row>
    <row r="49">
      <c r="E49" s="83"/>
      <c r="F49" s="83"/>
      <c r="G49" s="83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</row>
    <row r="50">
      <c r="E50" s="83"/>
      <c r="F50" s="83"/>
      <c r="G50" s="83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</row>
    <row r="51">
      <c r="E51" s="83"/>
      <c r="F51" s="83"/>
      <c r="G51" s="83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</row>
    <row r="52">
      <c r="E52" s="83"/>
      <c r="F52" s="83"/>
      <c r="G52" s="83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</row>
    <row r="53">
      <c r="E53" s="83"/>
      <c r="F53" s="83"/>
      <c r="G53" s="83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</row>
    <row r="54">
      <c r="A54" s="134" t="s">
        <v>45</v>
      </c>
      <c r="B54" s="135" t="s">
        <v>46</v>
      </c>
      <c r="C54" s="125" t="s">
        <v>47</v>
      </c>
      <c r="D54" s="135" t="s">
        <v>100</v>
      </c>
      <c r="E54" s="83"/>
      <c r="F54" s="83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</row>
    <row r="55">
      <c r="A55" s="134" t="s">
        <v>45</v>
      </c>
      <c r="B55" s="136" t="s">
        <v>48</v>
      </c>
      <c r="C55" s="125" t="s">
        <v>49</v>
      </c>
      <c r="D55" s="136" t="s">
        <v>101</v>
      </c>
      <c r="E55" s="83"/>
      <c r="F55" s="83"/>
      <c r="G55" s="83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</row>
    <row r="56">
      <c r="A56" s="134" t="s">
        <v>45</v>
      </c>
      <c r="B56" s="137" t="s">
        <v>50</v>
      </c>
      <c r="C56" s="125" t="s">
        <v>51</v>
      </c>
      <c r="D56" s="137" t="s">
        <v>102</v>
      </c>
      <c r="E56" s="83"/>
      <c r="F56" s="83"/>
      <c r="G56" s="83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</row>
    <row r="57">
      <c r="A57" s="134" t="s">
        <v>45</v>
      </c>
      <c r="B57" s="138" t="s">
        <v>82</v>
      </c>
      <c r="C57" s="139" t="s">
        <v>83</v>
      </c>
      <c r="D57" s="138" t="s">
        <v>103</v>
      </c>
      <c r="E57" s="83"/>
      <c r="F57" s="83"/>
      <c r="G57" s="83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>
        <f>16*17</f>
        <v>272</v>
      </c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</row>
    <row r="58">
      <c r="A58" s="140" t="s">
        <v>38</v>
      </c>
      <c r="B58" s="141" t="s">
        <v>39</v>
      </c>
      <c r="C58" s="125" t="s">
        <v>40</v>
      </c>
      <c r="D58" s="141" t="s">
        <v>104</v>
      </c>
      <c r="E58" s="83"/>
      <c r="F58" s="83"/>
      <c r="G58" s="83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</row>
    <row r="59">
      <c r="A59" s="140" t="s">
        <v>38</v>
      </c>
      <c r="B59" s="142" t="s">
        <v>52</v>
      </c>
      <c r="C59" s="125" t="s">
        <v>53</v>
      </c>
      <c r="D59" s="142" t="s">
        <v>105</v>
      </c>
      <c r="E59" s="83"/>
      <c r="F59" s="83"/>
      <c r="G59" s="83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</row>
    <row r="60">
      <c r="A60" s="140" t="s">
        <v>38</v>
      </c>
      <c r="B60" s="143" t="s">
        <v>56</v>
      </c>
      <c r="C60" s="125" t="s">
        <v>57</v>
      </c>
      <c r="D60" s="143" t="s">
        <v>106</v>
      </c>
      <c r="E60" s="83"/>
      <c r="F60" s="83"/>
      <c r="G60" s="83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</row>
    <row r="61">
      <c r="A61" s="140" t="s">
        <v>38</v>
      </c>
      <c r="B61" s="144" t="s">
        <v>54</v>
      </c>
      <c r="C61" s="125" t="s">
        <v>55</v>
      </c>
      <c r="D61" s="144" t="s">
        <v>107</v>
      </c>
      <c r="E61" s="83"/>
      <c r="F61" s="83"/>
      <c r="G61" s="83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</row>
    <row r="62">
      <c r="A62" s="145" t="s">
        <v>35</v>
      </c>
      <c r="B62" s="146" t="s">
        <v>36</v>
      </c>
      <c r="C62" s="125" t="s">
        <v>37</v>
      </c>
      <c r="D62" s="146" t="s">
        <v>108</v>
      </c>
      <c r="E62" s="83"/>
      <c r="F62" s="83"/>
      <c r="G62" s="83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</row>
    <row r="63">
      <c r="A63" s="145" t="s">
        <v>35</v>
      </c>
      <c r="B63" s="147" t="s">
        <v>68</v>
      </c>
      <c r="C63" s="125" t="s">
        <v>69</v>
      </c>
      <c r="D63" s="147" t="s">
        <v>109</v>
      </c>
      <c r="E63" s="83"/>
      <c r="F63" s="83"/>
      <c r="G63" s="83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</row>
    <row r="64">
      <c r="A64" s="145" t="s">
        <v>35</v>
      </c>
      <c r="B64" s="148" t="s">
        <v>72</v>
      </c>
      <c r="C64" s="125" t="s">
        <v>73</v>
      </c>
      <c r="D64" s="148" t="s">
        <v>110</v>
      </c>
      <c r="E64" s="83"/>
      <c r="F64" s="83"/>
      <c r="G64" s="83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</row>
    <row r="65">
      <c r="A65" s="145" t="s">
        <v>35</v>
      </c>
      <c r="B65" s="149" t="s">
        <v>84</v>
      </c>
      <c r="C65" s="125" t="s">
        <v>85</v>
      </c>
      <c r="D65" s="149" t="s">
        <v>111</v>
      </c>
      <c r="E65" s="83"/>
      <c r="F65" s="83"/>
      <c r="G65" s="83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</row>
    <row r="66">
      <c r="A66" s="150" t="s">
        <v>28</v>
      </c>
      <c r="B66" s="151" t="s">
        <v>29</v>
      </c>
      <c r="C66" s="125" t="s">
        <v>30</v>
      </c>
      <c r="D66" s="151" t="s">
        <v>112</v>
      </c>
      <c r="E66" s="83"/>
      <c r="F66" s="83"/>
      <c r="G66" s="83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</row>
    <row r="67">
      <c r="A67" s="150" t="s">
        <v>28</v>
      </c>
      <c r="B67" s="152" t="s">
        <v>41</v>
      </c>
      <c r="C67" s="125" t="s">
        <v>42</v>
      </c>
      <c r="D67" s="152" t="s">
        <v>113</v>
      </c>
      <c r="E67" s="83"/>
      <c r="F67" s="83"/>
      <c r="G67" s="83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</row>
    <row r="68">
      <c r="A68" s="150" t="s">
        <v>28</v>
      </c>
      <c r="B68" s="153" t="s">
        <v>43</v>
      </c>
      <c r="C68" s="125" t="s">
        <v>44</v>
      </c>
      <c r="D68" s="153" t="s">
        <v>114</v>
      </c>
      <c r="E68" s="83"/>
      <c r="F68" s="83"/>
      <c r="G68" s="83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</row>
    <row r="69">
      <c r="A69" s="150" t="s">
        <v>28</v>
      </c>
      <c r="B69" s="154" t="s">
        <v>62</v>
      </c>
      <c r="C69" s="125" t="s">
        <v>63</v>
      </c>
      <c r="D69" s="154" t="s">
        <v>115</v>
      </c>
      <c r="E69" s="83"/>
      <c r="F69" s="83"/>
      <c r="G69" s="83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</row>
    <row r="70">
      <c r="A70" s="155" t="s">
        <v>17</v>
      </c>
      <c r="B70" s="156" t="s">
        <v>18</v>
      </c>
      <c r="C70" s="125" t="s">
        <v>19</v>
      </c>
      <c r="D70" s="156" t="s">
        <v>116</v>
      </c>
      <c r="E70" s="83"/>
      <c r="F70" s="83"/>
      <c r="G70" s="83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</row>
    <row r="71">
      <c r="A71" s="155" t="s">
        <v>17</v>
      </c>
      <c r="B71" s="157" t="s">
        <v>26</v>
      </c>
      <c r="C71" s="125" t="s">
        <v>27</v>
      </c>
      <c r="D71" s="157" t="s">
        <v>117</v>
      </c>
      <c r="E71" s="83"/>
      <c r="F71" s="83"/>
      <c r="G71" s="83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</row>
    <row r="72">
      <c r="A72" s="155" t="s">
        <v>17</v>
      </c>
      <c r="B72" s="158" t="s">
        <v>66</v>
      </c>
      <c r="C72" s="125" t="s">
        <v>67</v>
      </c>
      <c r="D72" s="158" t="s">
        <v>118</v>
      </c>
      <c r="E72" s="83"/>
      <c r="F72" s="83"/>
      <c r="G72" s="83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</row>
    <row r="73">
      <c r="A73" s="155" t="s">
        <v>17</v>
      </c>
      <c r="B73" s="159" t="s">
        <v>80</v>
      </c>
      <c r="C73" s="139" t="s">
        <v>81</v>
      </c>
      <c r="D73" s="159" t="s">
        <v>119</v>
      </c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</row>
    <row r="74">
      <c r="A74" s="160" t="s">
        <v>14</v>
      </c>
      <c r="B74" s="161" t="s">
        <v>15</v>
      </c>
      <c r="C74" s="125" t="s">
        <v>16</v>
      </c>
      <c r="D74" s="161" t="s">
        <v>120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</row>
    <row r="75">
      <c r="A75" s="160" t="s">
        <v>14</v>
      </c>
      <c r="B75" s="162" t="s">
        <v>58</v>
      </c>
      <c r="C75" s="125" t="s">
        <v>59</v>
      </c>
      <c r="D75" s="162" t="s">
        <v>121</v>
      </c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</row>
    <row r="76">
      <c r="A76" s="160" t="s">
        <v>14</v>
      </c>
      <c r="B76" s="163" t="s">
        <v>78</v>
      </c>
      <c r="C76" s="125" t="s">
        <v>79</v>
      </c>
      <c r="D76" s="163" t="s">
        <v>122</v>
      </c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</row>
    <row r="77">
      <c r="A77" s="160" t="s">
        <v>14</v>
      </c>
      <c r="B77" s="164" t="s">
        <v>76</v>
      </c>
      <c r="C77" s="125" t="s">
        <v>77</v>
      </c>
      <c r="D77" s="164" t="s">
        <v>123</v>
      </c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</row>
    <row r="78">
      <c r="A78" s="8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</row>
    <row r="79">
      <c r="A79" s="83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</row>
    <row r="80">
      <c r="A80" s="83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</row>
    <row r="81">
      <c r="A81" s="83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</row>
    <row r="82">
      <c r="A82" s="83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</row>
    <row r="83">
      <c r="A83" s="83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</row>
    <row r="84">
      <c r="A84" s="83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</row>
    <row r="85">
      <c r="A85" s="83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</row>
    <row r="86">
      <c r="A86" s="83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</row>
    <row r="87">
      <c r="A87" s="83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</row>
    <row r="88">
      <c r="A88" s="83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</row>
    <row r="89">
      <c r="A89" s="83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</row>
    <row r="90">
      <c r="A90" s="83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</row>
    <row r="91">
      <c r="A91" s="83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</row>
    <row r="92">
      <c r="A92" s="83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</row>
    <row r="93">
      <c r="A93" s="83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</row>
    <row r="94">
      <c r="A94" s="83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</row>
    <row r="95">
      <c r="A95" s="83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</row>
    <row r="96">
      <c r="A96" s="83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</row>
    <row r="97">
      <c r="A97" s="83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</row>
    <row r="98">
      <c r="A98" s="83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</row>
    <row r="99">
      <c r="A99" s="83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</row>
    <row r="100">
      <c r="A100" s="83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</row>
    <row r="101">
      <c r="A101" s="83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</row>
    <row r="102">
      <c r="A102" s="83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</row>
    <row r="103">
      <c r="A103" s="83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</row>
    <row r="104">
      <c r="A104" s="83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</row>
    <row r="105">
      <c r="A105" s="83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</row>
    <row r="106">
      <c r="A106" s="83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</row>
    <row r="107">
      <c r="A107" s="83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</row>
    <row r="108">
      <c r="A108" s="83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</row>
    <row r="109">
      <c r="A109" s="83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</row>
    <row r="110">
      <c r="A110" s="83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</row>
    <row r="111">
      <c r="A111" s="83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</row>
    <row r="112">
      <c r="A112" s="83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</row>
    <row r="113">
      <c r="A113" s="83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</row>
    <row r="114">
      <c r="A114" s="83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</row>
    <row r="115">
      <c r="A115" s="83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</row>
    <row r="116">
      <c r="A116" s="8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</row>
    <row r="117">
      <c r="A117" s="83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</row>
    <row r="118">
      <c r="A118" s="83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</row>
    <row r="119">
      <c r="A119" s="83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</row>
    <row r="120">
      <c r="A120" s="83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</row>
    <row r="121">
      <c r="A121" s="83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</row>
    <row r="122">
      <c r="A122" s="83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</row>
    <row r="123">
      <c r="A123" s="83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</row>
    <row r="124">
      <c r="A124" s="83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</row>
    <row r="125">
      <c r="A125" s="83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</row>
    <row r="126">
      <c r="A126" s="83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</row>
    <row r="127">
      <c r="A127" s="83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</row>
    <row r="128">
      <c r="A128" s="83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</row>
    <row r="129">
      <c r="A129" s="83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</row>
    <row r="130">
      <c r="A130" s="83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</row>
    <row r="131">
      <c r="A131" s="83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</row>
    <row r="132">
      <c r="A132" s="83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</row>
    <row r="133">
      <c r="A133" s="83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</row>
    <row r="134">
      <c r="A134" s="83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</row>
    <row r="135">
      <c r="A135" s="83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</row>
    <row r="136">
      <c r="A136" s="83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</row>
    <row r="137">
      <c r="A137" s="83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</row>
    <row r="138">
      <c r="A138" s="83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</row>
    <row r="139">
      <c r="A139" s="83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</row>
    <row r="140">
      <c r="A140" s="83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</row>
    <row r="141">
      <c r="A141" s="83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</row>
    <row r="142">
      <c r="A142" s="83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</row>
    <row r="143">
      <c r="A143" s="83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</row>
    <row r="144">
      <c r="A144" s="83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</row>
    <row r="145">
      <c r="A145" s="83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</row>
    <row r="146">
      <c r="A146" s="83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</row>
    <row r="147">
      <c r="A147" s="83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</row>
    <row r="148">
      <c r="A148" s="83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</row>
    <row r="149">
      <c r="A149" s="83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</row>
    <row r="150">
      <c r="A150" s="83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</row>
    <row r="151">
      <c r="A151" s="83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</row>
    <row r="152">
      <c r="A152" s="83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</row>
    <row r="153">
      <c r="A153" s="83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</row>
    <row r="154">
      <c r="A154" s="83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</row>
    <row r="155">
      <c r="A155" s="83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</row>
    <row r="156">
      <c r="A156" s="83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</row>
    <row r="157">
      <c r="A157" s="83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</row>
    <row r="158">
      <c r="A158" s="83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</row>
    <row r="159">
      <c r="A159" s="83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</row>
    <row r="160">
      <c r="A160" s="83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</row>
    <row r="161">
      <c r="A161" s="83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</row>
    <row r="162">
      <c r="A162" s="83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</row>
    <row r="163">
      <c r="A163" s="83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</row>
    <row r="164">
      <c r="A164" s="83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</row>
    <row r="165">
      <c r="A165" s="83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</row>
    <row r="166">
      <c r="A166" s="83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</row>
    <row r="167">
      <c r="A167" s="83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</row>
    <row r="168">
      <c r="A168" s="83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</row>
    <row r="169">
      <c r="A169" s="83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</row>
    <row r="170">
      <c r="A170" s="83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</row>
    <row r="171">
      <c r="A171" s="83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</row>
    <row r="172">
      <c r="A172" s="83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</row>
    <row r="173">
      <c r="A173" s="83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</row>
    <row r="174">
      <c r="A174" s="83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</row>
    <row r="175">
      <c r="A175" s="83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</row>
    <row r="176">
      <c r="A176" s="83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</row>
    <row r="177">
      <c r="A177" s="83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</row>
    <row r="178">
      <c r="A178" s="83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</row>
    <row r="179">
      <c r="A179" s="83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</row>
    <row r="180">
      <c r="A180" s="83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</row>
    <row r="181">
      <c r="A181" s="83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</row>
    <row r="182">
      <c r="A182" s="83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</row>
    <row r="183">
      <c r="A183" s="83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</row>
    <row r="184">
      <c r="A184" s="83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</row>
    <row r="185">
      <c r="A185" s="83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</row>
    <row r="186">
      <c r="A186" s="83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</row>
    <row r="187">
      <c r="A187" s="83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</row>
    <row r="188">
      <c r="A188" s="83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</row>
    <row r="189">
      <c r="A189" s="83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</row>
    <row r="190">
      <c r="A190" s="83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</row>
    <row r="191">
      <c r="A191" s="83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</row>
    <row r="192">
      <c r="A192" s="83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</row>
    <row r="193">
      <c r="A193" s="83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</row>
    <row r="194">
      <c r="A194" s="83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</row>
    <row r="195">
      <c r="A195" s="83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</row>
    <row r="196">
      <c r="A196" s="83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</row>
    <row r="197">
      <c r="A197" s="83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</row>
    <row r="198">
      <c r="A198" s="83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</row>
    <row r="199">
      <c r="A199" s="83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</row>
    <row r="200">
      <c r="A200" s="83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</row>
    <row r="201">
      <c r="A201" s="83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</row>
    <row r="202">
      <c r="A202" s="83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</row>
    <row r="203">
      <c r="A203" s="83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</row>
    <row r="204">
      <c r="A204" s="83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</row>
    <row r="205">
      <c r="A205" s="83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</row>
    <row r="206">
      <c r="A206" s="83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</row>
    <row r="207">
      <c r="A207" s="83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</row>
    <row r="208">
      <c r="A208" s="83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</row>
    <row r="209">
      <c r="A209" s="83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</row>
    <row r="210">
      <c r="A210" s="83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</row>
    <row r="211">
      <c r="A211" s="83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</row>
    <row r="212">
      <c r="A212" s="83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</row>
    <row r="213">
      <c r="A213" s="83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</row>
    <row r="214">
      <c r="A214" s="83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</row>
    <row r="215">
      <c r="A215" s="83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</row>
    <row r="216">
      <c r="A216" s="83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</row>
    <row r="217">
      <c r="A217" s="83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</row>
    <row r="218">
      <c r="A218" s="83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</row>
    <row r="219">
      <c r="A219" s="83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</row>
    <row r="220">
      <c r="A220" s="83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</row>
    <row r="221">
      <c r="A221" s="83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</row>
    <row r="222">
      <c r="A222" s="83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</row>
    <row r="223">
      <c r="A223" s="83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</row>
    <row r="224">
      <c r="A224" s="83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</row>
    <row r="225">
      <c r="A225" s="83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</row>
    <row r="226">
      <c r="A226" s="83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</row>
    <row r="227">
      <c r="A227" s="83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</row>
    <row r="228">
      <c r="A228" s="83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</row>
    <row r="229">
      <c r="A229" s="83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</row>
    <row r="230">
      <c r="A230" s="83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</row>
    <row r="231">
      <c r="A231" s="83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</row>
    <row r="232">
      <c r="A232" s="83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</row>
    <row r="233">
      <c r="A233" s="83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</row>
    <row r="234">
      <c r="A234" s="83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</row>
    <row r="235">
      <c r="A235" s="83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</row>
    <row r="236">
      <c r="A236" s="83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</row>
    <row r="237">
      <c r="A237" s="83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</row>
    <row r="238">
      <c r="A238" s="83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</row>
    <row r="239">
      <c r="A239" s="83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</row>
    <row r="240">
      <c r="A240" s="83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</row>
    <row r="241">
      <c r="A241" s="83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</row>
    <row r="242">
      <c r="A242" s="83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</row>
    <row r="243">
      <c r="A243" s="83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</row>
    <row r="244">
      <c r="A244" s="83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</row>
    <row r="245">
      <c r="A245" s="83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</row>
    <row r="246">
      <c r="A246" s="83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</row>
    <row r="247">
      <c r="A247" s="83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</row>
    <row r="248">
      <c r="A248" s="83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</row>
    <row r="249">
      <c r="A249" s="83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</row>
    <row r="250">
      <c r="A250" s="83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</row>
    <row r="251">
      <c r="A251" s="83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</row>
    <row r="252">
      <c r="A252" s="83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</row>
    <row r="253">
      <c r="A253" s="83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</row>
    <row r="254">
      <c r="A254" s="83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</row>
    <row r="255">
      <c r="A255" s="83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</row>
    <row r="256">
      <c r="A256" s="83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</row>
    <row r="257">
      <c r="A257" s="83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</row>
    <row r="258">
      <c r="A258" s="83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</row>
    <row r="259">
      <c r="A259" s="83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</row>
    <row r="260">
      <c r="A260" s="83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</row>
    <row r="261">
      <c r="A261" s="83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</row>
    <row r="262">
      <c r="A262" s="83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</row>
    <row r="263">
      <c r="A263" s="83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</row>
    <row r="264">
      <c r="A264" s="83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</row>
    <row r="265">
      <c r="A265" s="83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</row>
    <row r="266">
      <c r="A266" s="83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</row>
    <row r="267">
      <c r="A267" s="83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</row>
    <row r="268">
      <c r="A268" s="83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</row>
    <row r="269">
      <c r="A269" s="83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</row>
    <row r="270">
      <c r="A270" s="83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</row>
    <row r="271">
      <c r="A271" s="83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</row>
    <row r="272">
      <c r="A272" s="83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</row>
    <row r="273">
      <c r="A273" s="83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</row>
    <row r="274">
      <c r="A274" s="83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</row>
    <row r="275">
      <c r="A275" s="83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</row>
    <row r="276">
      <c r="A276" s="83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</row>
    <row r="277">
      <c r="A277" s="83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</row>
    <row r="278">
      <c r="A278" s="83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</row>
    <row r="279">
      <c r="A279" s="83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</row>
    <row r="280">
      <c r="A280" s="83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</row>
    <row r="281">
      <c r="A281" s="83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</row>
    <row r="282">
      <c r="A282" s="83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</row>
    <row r="283">
      <c r="A283" s="83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</row>
    <row r="284">
      <c r="A284" s="83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</row>
    <row r="285">
      <c r="A285" s="83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</row>
    <row r="286">
      <c r="A286" s="83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</row>
    <row r="287">
      <c r="A287" s="83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</row>
    <row r="288">
      <c r="A288" s="83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</row>
    <row r="289">
      <c r="A289" s="83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</row>
    <row r="290">
      <c r="A290" s="83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</row>
    <row r="291">
      <c r="A291" s="83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</row>
    <row r="292">
      <c r="A292" s="83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</row>
    <row r="293">
      <c r="A293" s="83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</row>
    <row r="294">
      <c r="A294" s="83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</row>
    <row r="295">
      <c r="A295" s="83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</row>
    <row r="296">
      <c r="A296" s="83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</row>
    <row r="297">
      <c r="A297" s="83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</row>
    <row r="298">
      <c r="A298" s="83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</row>
    <row r="299">
      <c r="A299" s="83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</row>
    <row r="300">
      <c r="A300" s="83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</row>
    <row r="301">
      <c r="A301" s="83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</row>
    <row r="302">
      <c r="A302" s="83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</row>
    <row r="303">
      <c r="A303" s="83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</row>
    <row r="304">
      <c r="A304" s="83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</row>
    <row r="305">
      <c r="A305" s="83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</row>
    <row r="306">
      <c r="A306" s="83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</row>
    <row r="307">
      <c r="A307" s="83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</row>
    <row r="308">
      <c r="A308" s="83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</row>
    <row r="309">
      <c r="A309" s="83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</row>
    <row r="310">
      <c r="A310" s="83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</row>
    <row r="311">
      <c r="A311" s="83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</row>
    <row r="312">
      <c r="A312" s="83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</row>
    <row r="313">
      <c r="A313" s="83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</row>
    <row r="314">
      <c r="A314" s="83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</row>
    <row r="315">
      <c r="A315" s="83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</row>
    <row r="316">
      <c r="A316" s="83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</row>
    <row r="317">
      <c r="A317" s="83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</row>
    <row r="318">
      <c r="A318" s="83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</row>
    <row r="319">
      <c r="A319" s="83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</row>
    <row r="320">
      <c r="A320" s="83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</row>
    <row r="321">
      <c r="A321" s="83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</row>
    <row r="322">
      <c r="A322" s="83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</row>
    <row r="323">
      <c r="A323" s="83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</row>
    <row r="324">
      <c r="A324" s="83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</row>
    <row r="325">
      <c r="A325" s="83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</row>
    <row r="326">
      <c r="A326" s="83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</row>
    <row r="327">
      <c r="A327" s="83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</row>
    <row r="328">
      <c r="A328" s="83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</row>
    <row r="329">
      <c r="A329" s="83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</row>
    <row r="330">
      <c r="A330" s="83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</row>
    <row r="331">
      <c r="A331" s="83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</row>
    <row r="332">
      <c r="A332" s="83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</row>
    <row r="333">
      <c r="A333" s="83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</row>
    <row r="334">
      <c r="A334" s="83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</row>
    <row r="335">
      <c r="A335" s="83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</row>
    <row r="336">
      <c r="A336" s="83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</row>
    <row r="337">
      <c r="A337" s="83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/>
    </row>
    <row r="338">
      <c r="A338" s="83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</row>
    <row r="339">
      <c r="A339" s="83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84"/>
      <c r="AJ339" s="84"/>
      <c r="AK339" s="84"/>
      <c r="AL339" s="84"/>
    </row>
    <row r="340">
      <c r="A340" s="83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</row>
    <row r="341">
      <c r="A341" s="83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</row>
    <row r="342">
      <c r="A342" s="83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</row>
    <row r="343">
      <c r="A343" s="83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</row>
    <row r="344">
      <c r="A344" s="83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</row>
    <row r="345">
      <c r="A345" s="83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</row>
    <row r="346">
      <c r="A346" s="83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</row>
    <row r="347">
      <c r="A347" s="83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</row>
    <row r="348">
      <c r="A348" s="83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</row>
    <row r="349">
      <c r="A349" s="83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</row>
    <row r="350">
      <c r="A350" s="83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</row>
    <row r="351">
      <c r="A351" s="83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</row>
    <row r="352">
      <c r="A352" s="83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</row>
    <row r="353">
      <c r="A353" s="83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</row>
    <row r="354">
      <c r="A354" s="83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</row>
    <row r="355">
      <c r="A355" s="83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</row>
    <row r="356">
      <c r="A356" s="83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</row>
    <row r="357">
      <c r="A357" s="83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</row>
    <row r="358">
      <c r="A358" s="83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</row>
    <row r="359">
      <c r="A359" s="83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</row>
    <row r="360">
      <c r="A360" s="83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  <c r="AH360" s="84"/>
      <c r="AI360" s="84"/>
      <c r="AJ360" s="84"/>
      <c r="AK360" s="84"/>
      <c r="AL360" s="84"/>
    </row>
    <row r="361">
      <c r="A361" s="83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</row>
    <row r="362">
      <c r="A362" s="83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</row>
    <row r="363">
      <c r="A363" s="83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</row>
    <row r="364">
      <c r="A364" s="83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</row>
    <row r="365">
      <c r="A365" s="83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84"/>
      <c r="AJ365" s="84"/>
      <c r="AK365" s="84"/>
      <c r="AL365" s="84"/>
    </row>
    <row r="366">
      <c r="A366" s="83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</row>
    <row r="367">
      <c r="A367" s="83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</row>
    <row r="368">
      <c r="A368" s="83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</row>
    <row r="369">
      <c r="A369" s="83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</row>
    <row r="370">
      <c r="A370" s="83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</row>
    <row r="371">
      <c r="A371" s="83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</row>
    <row r="372">
      <c r="A372" s="83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</row>
    <row r="373">
      <c r="A373" s="83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</row>
    <row r="374">
      <c r="A374" s="83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</row>
    <row r="375">
      <c r="A375" s="83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</row>
    <row r="376">
      <c r="A376" s="83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</row>
    <row r="377">
      <c r="A377" s="83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</row>
    <row r="378">
      <c r="A378" s="83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</row>
    <row r="379">
      <c r="A379" s="83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</row>
    <row r="380">
      <c r="A380" s="83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</row>
    <row r="381">
      <c r="A381" s="83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</row>
    <row r="382">
      <c r="A382" s="83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</row>
    <row r="383">
      <c r="A383" s="83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</row>
    <row r="384">
      <c r="A384" s="83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</row>
    <row r="385">
      <c r="A385" s="83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4"/>
      <c r="AG385" s="84"/>
      <c r="AH385" s="84"/>
      <c r="AI385" s="84"/>
      <c r="AJ385" s="84"/>
      <c r="AK385" s="84"/>
      <c r="AL385" s="84"/>
    </row>
    <row r="386">
      <c r="A386" s="83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</row>
    <row r="387">
      <c r="A387" s="83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</row>
    <row r="388">
      <c r="A388" s="83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</row>
    <row r="389">
      <c r="A389" s="83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</row>
    <row r="390">
      <c r="A390" s="83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</row>
    <row r="391">
      <c r="A391" s="83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</row>
    <row r="392">
      <c r="A392" s="83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4"/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</row>
    <row r="393">
      <c r="A393" s="83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</row>
    <row r="394">
      <c r="A394" s="83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</row>
    <row r="395">
      <c r="A395" s="83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</row>
    <row r="396">
      <c r="A396" s="83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</row>
    <row r="397">
      <c r="A397" s="83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84"/>
      <c r="AG397" s="84"/>
      <c r="AH397" s="84"/>
      <c r="AI397" s="84"/>
      <c r="AJ397" s="84"/>
      <c r="AK397" s="84"/>
      <c r="AL397" s="84"/>
    </row>
    <row r="398">
      <c r="A398" s="83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</row>
    <row r="399">
      <c r="A399" s="83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84"/>
      <c r="AG399" s="84"/>
      <c r="AH399" s="84"/>
      <c r="AI399" s="84"/>
      <c r="AJ399" s="84"/>
      <c r="AK399" s="84"/>
      <c r="AL399" s="84"/>
    </row>
    <row r="400">
      <c r="A400" s="83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  <c r="AE400" s="84"/>
      <c r="AF400" s="84"/>
      <c r="AG400" s="84"/>
      <c r="AH400" s="84"/>
      <c r="AI400" s="84"/>
      <c r="AJ400" s="84"/>
      <c r="AK400" s="84"/>
      <c r="AL400" s="84"/>
    </row>
    <row r="401">
      <c r="A401" s="83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4"/>
      <c r="AG401" s="84"/>
      <c r="AH401" s="84"/>
      <c r="AI401" s="84"/>
      <c r="AJ401" s="84"/>
      <c r="AK401" s="84"/>
      <c r="AL401" s="84"/>
    </row>
    <row r="402">
      <c r="A402" s="83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  <c r="AB402" s="84"/>
      <c r="AC402" s="84"/>
      <c r="AD402" s="84"/>
      <c r="AE402" s="84"/>
      <c r="AF402" s="84"/>
      <c r="AG402" s="84"/>
      <c r="AH402" s="84"/>
      <c r="AI402" s="84"/>
      <c r="AJ402" s="84"/>
      <c r="AK402" s="84"/>
      <c r="AL402" s="84"/>
    </row>
    <row r="403">
      <c r="A403" s="83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  <c r="AB403" s="84"/>
      <c r="AC403" s="84"/>
      <c r="AD403" s="84"/>
      <c r="AE403" s="84"/>
      <c r="AF403" s="84"/>
      <c r="AG403" s="84"/>
      <c r="AH403" s="84"/>
      <c r="AI403" s="84"/>
      <c r="AJ403" s="84"/>
      <c r="AK403" s="84"/>
      <c r="AL403" s="84"/>
    </row>
    <row r="404">
      <c r="A404" s="83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</row>
    <row r="405">
      <c r="A405" s="83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  <c r="AI405" s="84"/>
      <c r="AJ405" s="84"/>
      <c r="AK405" s="84"/>
      <c r="AL405" s="84"/>
    </row>
    <row r="406">
      <c r="A406" s="83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84"/>
      <c r="AJ406" s="84"/>
      <c r="AK406" s="84"/>
      <c r="AL406" s="84"/>
    </row>
    <row r="407">
      <c r="A407" s="83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  <c r="AC407" s="84"/>
      <c r="AD407" s="84"/>
      <c r="AE407" s="84"/>
      <c r="AF407" s="84"/>
      <c r="AG407" s="84"/>
      <c r="AH407" s="84"/>
      <c r="AI407" s="84"/>
      <c r="AJ407" s="84"/>
      <c r="AK407" s="84"/>
      <c r="AL407" s="84"/>
    </row>
    <row r="408">
      <c r="A408" s="83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4"/>
      <c r="AG408" s="84"/>
      <c r="AH408" s="84"/>
      <c r="AI408" s="84"/>
      <c r="AJ408" s="84"/>
      <c r="AK408" s="84"/>
      <c r="AL408" s="84"/>
    </row>
    <row r="409">
      <c r="A409" s="83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</row>
    <row r="410">
      <c r="A410" s="83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J410" s="84"/>
      <c r="AK410" s="84"/>
      <c r="AL410" s="84"/>
    </row>
    <row r="411">
      <c r="A411" s="83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  <c r="AL411" s="84"/>
    </row>
    <row r="412">
      <c r="A412" s="83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</row>
    <row r="413">
      <c r="A413" s="83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</row>
    <row r="414">
      <c r="A414" s="83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</row>
    <row r="415">
      <c r="A415" s="83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  <c r="AI415" s="84"/>
      <c r="AJ415" s="84"/>
      <c r="AK415" s="84"/>
      <c r="AL415" s="84"/>
    </row>
    <row r="416">
      <c r="A416" s="83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</row>
    <row r="417">
      <c r="A417" s="83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</row>
    <row r="418">
      <c r="A418" s="83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</row>
    <row r="419">
      <c r="A419" s="83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</row>
    <row r="420">
      <c r="A420" s="83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</row>
    <row r="421">
      <c r="A421" s="83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</row>
    <row r="422">
      <c r="A422" s="83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</row>
    <row r="423">
      <c r="A423" s="83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</row>
    <row r="424">
      <c r="A424" s="83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</row>
    <row r="425">
      <c r="A425" s="83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</row>
    <row r="426">
      <c r="A426" s="83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</row>
    <row r="427">
      <c r="A427" s="83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</row>
    <row r="428">
      <c r="A428" s="83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</row>
    <row r="429">
      <c r="A429" s="83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</row>
    <row r="430">
      <c r="A430" s="83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</row>
    <row r="431">
      <c r="A431" s="83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</row>
    <row r="432">
      <c r="A432" s="83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</row>
    <row r="433">
      <c r="A433" s="83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  <c r="AG433" s="84"/>
      <c r="AH433" s="84"/>
      <c r="AI433" s="84"/>
      <c r="AJ433" s="84"/>
      <c r="AK433" s="84"/>
      <c r="AL433" s="84"/>
    </row>
    <row r="434">
      <c r="A434" s="83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</row>
    <row r="435">
      <c r="A435" s="83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</row>
    <row r="436">
      <c r="A436" s="83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</row>
    <row r="437">
      <c r="A437" s="83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</row>
    <row r="438">
      <c r="A438" s="83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</row>
    <row r="439">
      <c r="A439" s="83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</row>
    <row r="440">
      <c r="A440" s="83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/>
      <c r="AJ440" s="84"/>
      <c r="AK440" s="84"/>
      <c r="AL440" s="84"/>
    </row>
    <row r="441">
      <c r="A441" s="83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</row>
    <row r="442">
      <c r="A442" s="83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</row>
    <row r="443">
      <c r="A443" s="83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  <c r="AL443" s="84"/>
    </row>
    <row r="444">
      <c r="A444" s="83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</row>
    <row r="445">
      <c r="A445" s="83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</row>
    <row r="446">
      <c r="A446" s="83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  <c r="AL446" s="84"/>
    </row>
    <row r="447">
      <c r="A447" s="83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</row>
    <row r="448">
      <c r="A448" s="83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</row>
    <row r="449">
      <c r="A449" s="83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</row>
    <row r="450">
      <c r="A450" s="83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</row>
    <row r="451">
      <c r="A451" s="83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/>
      <c r="AH451" s="84"/>
      <c r="AI451" s="84"/>
      <c r="AJ451" s="84"/>
      <c r="AK451" s="84"/>
      <c r="AL451" s="84"/>
    </row>
    <row r="452">
      <c r="A452" s="83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</row>
    <row r="453">
      <c r="A453" s="83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</row>
    <row r="454">
      <c r="A454" s="83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</row>
    <row r="455">
      <c r="A455" s="83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</row>
    <row r="456">
      <c r="A456" s="83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</row>
    <row r="457">
      <c r="A457" s="83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</row>
    <row r="458">
      <c r="A458" s="83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4"/>
      <c r="AG458" s="84"/>
      <c r="AH458" s="84"/>
      <c r="AI458" s="84"/>
      <c r="AJ458" s="84"/>
      <c r="AK458" s="84"/>
      <c r="AL458" s="84"/>
    </row>
    <row r="459">
      <c r="A459" s="83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/>
      <c r="AJ459" s="84"/>
      <c r="AK459" s="84"/>
      <c r="AL459" s="84"/>
    </row>
    <row r="460">
      <c r="A460" s="83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</row>
    <row r="461">
      <c r="A461" s="83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</row>
    <row r="462">
      <c r="A462" s="83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</row>
    <row r="463">
      <c r="A463" s="83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  <c r="AA463" s="84"/>
      <c r="AB463" s="84"/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</row>
    <row r="464">
      <c r="A464" s="83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</row>
    <row r="465">
      <c r="A465" s="83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84"/>
      <c r="AB465" s="84"/>
      <c r="AC465" s="84"/>
      <c r="AD465" s="84"/>
      <c r="AE465" s="84"/>
      <c r="AF465" s="84"/>
      <c r="AG465" s="84"/>
      <c r="AH465" s="84"/>
      <c r="AI465" s="84"/>
      <c r="AJ465" s="84"/>
      <c r="AK465" s="84"/>
      <c r="AL465" s="84"/>
    </row>
    <row r="466">
      <c r="A466" s="83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  <c r="AC466" s="84"/>
      <c r="AD466" s="84"/>
      <c r="AE466" s="84"/>
      <c r="AF466" s="84"/>
      <c r="AG466" s="84"/>
      <c r="AH466" s="84"/>
      <c r="AI466" s="84"/>
      <c r="AJ466" s="84"/>
      <c r="AK466" s="84"/>
      <c r="AL466" s="84"/>
    </row>
    <row r="467">
      <c r="A467" s="83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/>
      <c r="AB467" s="84"/>
      <c r="AC467" s="84"/>
      <c r="AD467" s="84"/>
      <c r="AE467" s="84"/>
      <c r="AF467" s="84"/>
      <c r="AG467" s="84"/>
      <c r="AH467" s="84"/>
      <c r="AI467" s="84"/>
      <c r="AJ467" s="84"/>
      <c r="AK467" s="84"/>
      <c r="AL467" s="84"/>
    </row>
    <row r="468">
      <c r="A468" s="83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4"/>
      <c r="AG468" s="84"/>
      <c r="AH468" s="84"/>
      <c r="AI468" s="84"/>
      <c r="AJ468" s="84"/>
      <c r="AK468" s="84"/>
      <c r="AL468" s="84"/>
    </row>
    <row r="469">
      <c r="A469" s="83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</row>
    <row r="470">
      <c r="A470" s="83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/>
      <c r="AJ470" s="84"/>
      <c r="AK470" s="84"/>
      <c r="AL470" s="84"/>
    </row>
    <row r="471">
      <c r="A471" s="83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/>
      <c r="AJ471" s="84"/>
      <c r="AK471" s="84"/>
      <c r="AL471" s="84"/>
    </row>
    <row r="472">
      <c r="A472" s="83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/>
      <c r="AH472" s="84"/>
      <c r="AI472" s="84"/>
      <c r="AJ472" s="84"/>
      <c r="AK472" s="84"/>
      <c r="AL472" s="84"/>
    </row>
    <row r="473">
      <c r="A473" s="83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</row>
    <row r="474">
      <c r="A474" s="83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</row>
    <row r="475">
      <c r="A475" s="83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J475" s="84"/>
      <c r="AK475" s="84"/>
      <c r="AL475" s="84"/>
    </row>
    <row r="476">
      <c r="A476" s="83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/>
      <c r="AJ476" s="84"/>
      <c r="AK476" s="84"/>
      <c r="AL476" s="84"/>
    </row>
    <row r="477">
      <c r="A477" s="83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84"/>
      <c r="AI477" s="84"/>
      <c r="AJ477" s="84"/>
      <c r="AK477" s="84"/>
      <c r="AL477" s="84"/>
    </row>
    <row r="478">
      <c r="A478" s="83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</row>
    <row r="479">
      <c r="A479" s="83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</row>
    <row r="480">
      <c r="A480" s="83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  <c r="AC480" s="84"/>
      <c r="AD480" s="84"/>
      <c r="AE480" s="84"/>
      <c r="AF480" s="84"/>
      <c r="AG480" s="84"/>
      <c r="AH480" s="84"/>
      <c r="AI480" s="84"/>
      <c r="AJ480" s="84"/>
      <c r="AK480" s="84"/>
      <c r="AL480" s="84"/>
    </row>
    <row r="481">
      <c r="A481" s="83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</row>
    <row r="482">
      <c r="A482" s="83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J482" s="84"/>
      <c r="AK482" s="84"/>
      <c r="AL482" s="84"/>
    </row>
    <row r="483">
      <c r="A483" s="83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</row>
    <row r="484">
      <c r="A484" s="83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  <c r="AC484" s="84"/>
      <c r="AD484" s="84"/>
      <c r="AE484" s="84"/>
      <c r="AF484" s="84"/>
      <c r="AG484" s="84"/>
      <c r="AH484" s="84"/>
      <c r="AI484" s="84"/>
      <c r="AJ484" s="84"/>
      <c r="AK484" s="84"/>
      <c r="AL484" s="84"/>
    </row>
    <row r="485">
      <c r="A485" s="83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J485" s="84"/>
      <c r="AK485" s="84"/>
      <c r="AL485" s="84"/>
    </row>
    <row r="486">
      <c r="A486" s="83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  <c r="AA486" s="84"/>
      <c r="AB486" s="84"/>
      <c r="AC486" s="84"/>
      <c r="AD486" s="84"/>
      <c r="AE486" s="84"/>
      <c r="AF486" s="84"/>
      <c r="AG486" s="84"/>
      <c r="AH486" s="84"/>
      <c r="AI486" s="84"/>
      <c r="AJ486" s="84"/>
      <c r="AK486" s="84"/>
      <c r="AL486" s="84"/>
    </row>
    <row r="487">
      <c r="A487" s="83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  <c r="AA487" s="84"/>
      <c r="AB487" s="84"/>
      <c r="AC487" s="84"/>
      <c r="AD487" s="84"/>
      <c r="AE487" s="84"/>
      <c r="AF487" s="84"/>
      <c r="AG487" s="84"/>
      <c r="AH487" s="84"/>
      <c r="AI487" s="84"/>
      <c r="AJ487" s="84"/>
      <c r="AK487" s="84"/>
      <c r="AL487" s="84"/>
    </row>
    <row r="488">
      <c r="A488" s="83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  <c r="AA488" s="84"/>
      <c r="AB488" s="84"/>
      <c r="AC488" s="84"/>
      <c r="AD488" s="84"/>
      <c r="AE488" s="84"/>
      <c r="AF488" s="84"/>
      <c r="AG488" s="84"/>
      <c r="AH488" s="84"/>
      <c r="AI488" s="84"/>
      <c r="AJ488" s="84"/>
      <c r="AK488" s="84"/>
      <c r="AL488" s="84"/>
    </row>
    <row r="489">
      <c r="A489" s="83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  <c r="AA489" s="84"/>
      <c r="AB489" s="84"/>
      <c r="AC489" s="84"/>
      <c r="AD489" s="84"/>
      <c r="AE489" s="84"/>
      <c r="AF489" s="84"/>
      <c r="AG489" s="84"/>
      <c r="AH489" s="84"/>
      <c r="AI489" s="84"/>
      <c r="AJ489" s="84"/>
      <c r="AK489" s="84"/>
      <c r="AL489" s="84"/>
    </row>
    <row r="490">
      <c r="A490" s="83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  <c r="AC490" s="84"/>
      <c r="AD490" s="84"/>
      <c r="AE490" s="84"/>
      <c r="AF490" s="84"/>
      <c r="AG490" s="84"/>
      <c r="AH490" s="84"/>
      <c r="AI490" s="84"/>
      <c r="AJ490" s="84"/>
      <c r="AK490" s="84"/>
      <c r="AL490" s="84"/>
    </row>
    <row r="491">
      <c r="A491" s="83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</row>
    <row r="492">
      <c r="A492" s="83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  <c r="AC492" s="84"/>
      <c r="AD492" s="84"/>
      <c r="AE492" s="84"/>
      <c r="AF492" s="84"/>
      <c r="AG492" s="84"/>
      <c r="AH492" s="84"/>
      <c r="AI492" s="84"/>
      <c r="AJ492" s="84"/>
      <c r="AK492" s="84"/>
      <c r="AL492" s="84"/>
    </row>
    <row r="493">
      <c r="A493" s="83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J493" s="84"/>
      <c r="AK493" s="84"/>
      <c r="AL493" s="84"/>
    </row>
    <row r="494">
      <c r="A494" s="83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  <c r="AC494" s="84"/>
      <c r="AD494" s="84"/>
      <c r="AE494" s="84"/>
      <c r="AF494" s="84"/>
      <c r="AG494" s="84"/>
      <c r="AH494" s="84"/>
      <c r="AI494" s="84"/>
      <c r="AJ494" s="84"/>
      <c r="AK494" s="84"/>
      <c r="AL494" s="84"/>
    </row>
    <row r="495">
      <c r="A495" s="83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84"/>
      <c r="AB495" s="84"/>
      <c r="AC495" s="84"/>
      <c r="AD495" s="84"/>
      <c r="AE495" s="84"/>
      <c r="AF495" s="84"/>
      <c r="AG495" s="84"/>
      <c r="AH495" s="84"/>
      <c r="AI495" s="84"/>
      <c r="AJ495" s="84"/>
      <c r="AK495" s="84"/>
      <c r="AL495" s="84"/>
    </row>
    <row r="496">
      <c r="A496" s="83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  <c r="AC496" s="84"/>
      <c r="AD496" s="84"/>
      <c r="AE496" s="84"/>
      <c r="AF496" s="84"/>
      <c r="AG496" s="84"/>
      <c r="AH496" s="84"/>
      <c r="AI496" s="84"/>
      <c r="AJ496" s="84"/>
      <c r="AK496" s="84"/>
      <c r="AL496" s="84"/>
    </row>
    <row r="497">
      <c r="A497" s="83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</row>
    <row r="498">
      <c r="A498" s="83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</row>
    <row r="499">
      <c r="A499" s="83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</row>
    <row r="500">
      <c r="A500" s="83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J500" s="84"/>
      <c r="AK500" s="84"/>
      <c r="AL500" s="84"/>
    </row>
    <row r="501">
      <c r="A501" s="83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</row>
    <row r="502">
      <c r="A502" s="83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</row>
    <row r="503">
      <c r="A503" s="83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  <c r="AC503" s="84"/>
      <c r="AD503" s="84"/>
      <c r="AE503" s="84"/>
      <c r="AF503" s="84"/>
      <c r="AG503" s="84"/>
      <c r="AH503" s="84"/>
      <c r="AI503" s="84"/>
      <c r="AJ503" s="84"/>
      <c r="AK503" s="84"/>
      <c r="AL503" s="84"/>
    </row>
    <row r="504">
      <c r="A504" s="83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  <c r="AA504" s="84"/>
      <c r="AB504" s="84"/>
      <c r="AC504" s="84"/>
      <c r="AD504" s="84"/>
      <c r="AE504" s="84"/>
      <c r="AF504" s="84"/>
      <c r="AG504" s="84"/>
      <c r="AH504" s="84"/>
      <c r="AI504" s="84"/>
      <c r="AJ504" s="84"/>
      <c r="AK504" s="84"/>
      <c r="AL504" s="84"/>
    </row>
    <row r="505">
      <c r="A505" s="83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/>
    </row>
    <row r="506">
      <c r="A506" s="83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  <c r="AL506" s="84"/>
    </row>
    <row r="507">
      <c r="A507" s="83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  <c r="AC507" s="84"/>
      <c r="AD507" s="84"/>
      <c r="AE507" s="84"/>
      <c r="AF507" s="84"/>
      <c r="AG507" s="84"/>
      <c r="AH507" s="84"/>
      <c r="AI507" s="84"/>
      <c r="AJ507" s="84"/>
      <c r="AK507" s="84"/>
      <c r="AL507" s="84"/>
    </row>
    <row r="508">
      <c r="A508" s="83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  <c r="AA508" s="84"/>
      <c r="AB508" s="84"/>
      <c r="AC508" s="84"/>
      <c r="AD508" s="84"/>
      <c r="AE508" s="84"/>
      <c r="AF508" s="84"/>
      <c r="AG508" s="84"/>
      <c r="AH508" s="84"/>
      <c r="AI508" s="84"/>
      <c r="AJ508" s="84"/>
      <c r="AK508" s="84"/>
      <c r="AL508" s="84"/>
    </row>
    <row r="509">
      <c r="A509" s="83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/>
      <c r="AB509" s="84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/>
    </row>
    <row r="510">
      <c r="A510" s="83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  <c r="AA510" s="84"/>
      <c r="AB510" s="84"/>
      <c r="AC510" s="84"/>
      <c r="AD510" s="84"/>
      <c r="AE510" s="84"/>
      <c r="AF510" s="84"/>
      <c r="AG510" s="84"/>
      <c r="AH510" s="84"/>
      <c r="AI510" s="84"/>
      <c r="AJ510" s="84"/>
      <c r="AK510" s="84"/>
      <c r="AL510" s="84"/>
    </row>
    <row r="511">
      <c r="A511" s="83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  <c r="AC511" s="84"/>
      <c r="AD511" s="84"/>
      <c r="AE511" s="84"/>
      <c r="AF511" s="84"/>
      <c r="AG511" s="84"/>
      <c r="AH511" s="84"/>
      <c r="AI511" s="84"/>
      <c r="AJ511" s="84"/>
      <c r="AK511" s="84"/>
      <c r="AL511" s="84"/>
    </row>
    <row r="512">
      <c r="A512" s="83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  <c r="AC512" s="84"/>
      <c r="AD512" s="84"/>
      <c r="AE512" s="84"/>
      <c r="AF512" s="84"/>
      <c r="AG512" s="84"/>
      <c r="AH512" s="84"/>
      <c r="AI512" s="84"/>
      <c r="AJ512" s="84"/>
      <c r="AK512" s="84"/>
      <c r="AL512" s="84"/>
    </row>
    <row r="513">
      <c r="A513" s="83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  <c r="AC513" s="84"/>
      <c r="AD513" s="84"/>
      <c r="AE513" s="84"/>
      <c r="AF513" s="84"/>
      <c r="AG513" s="84"/>
      <c r="AH513" s="84"/>
      <c r="AI513" s="84"/>
      <c r="AJ513" s="84"/>
      <c r="AK513" s="84"/>
      <c r="AL513" s="84"/>
    </row>
    <row r="514">
      <c r="A514" s="83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  <c r="AC514" s="84"/>
      <c r="AD514" s="84"/>
      <c r="AE514" s="84"/>
      <c r="AF514" s="84"/>
      <c r="AG514" s="84"/>
      <c r="AH514" s="84"/>
      <c r="AI514" s="84"/>
      <c r="AJ514" s="84"/>
      <c r="AK514" s="84"/>
      <c r="AL514" s="84"/>
    </row>
    <row r="515">
      <c r="A515" s="83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/>
      <c r="AE515" s="84"/>
      <c r="AF515" s="84"/>
      <c r="AG515" s="84"/>
      <c r="AH515" s="84"/>
      <c r="AI515" s="84"/>
      <c r="AJ515" s="84"/>
      <c r="AK515" s="84"/>
      <c r="AL515" s="84"/>
    </row>
    <row r="516">
      <c r="A516" s="83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  <c r="AH516" s="84"/>
      <c r="AI516" s="84"/>
      <c r="AJ516" s="84"/>
      <c r="AK516" s="84"/>
      <c r="AL516" s="84"/>
    </row>
    <row r="517">
      <c r="A517" s="83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  <c r="AE517" s="84"/>
      <c r="AF517" s="84"/>
      <c r="AG517" s="84"/>
      <c r="AH517" s="84"/>
      <c r="AI517" s="84"/>
      <c r="AJ517" s="84"/>
      <c r="AK517" s="84"/>
      <c r="AL517" s="84"/>
    </row>
    <row r="518">
      <c r="A518" s="83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  <c r="AE518" s="84"/>
      <c r="AF518" s="84"/>
      <c r="AG518" s="84"/>
      <c r="AH518" s="84"/>
      <c r="AI518" s="84"/>
      <c r="AJ518" s="84"/>
      <c r="AK518" s="84"/>
      <c r="AL518" s="84"/>
    </row>
    <row r="519">
      <c r="A519" s="83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84"/>
      <c r="AI519" s="84"/>
      <c r="AJ519" s="84"/>
      <c r="AK519" s="84"/>
      <c r="AL519" s="84"/>
    </row>
    <row r="520">
      <c r="A520" s="83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  <c r="AE520" s="84"/>
      <c r="AF520" s="84"/>
      <c r="AG520" s="84"/>
      <c r="AH520" s="84"/>
      <c r="AI520" s="84"/>
      <c r="AJ520" s="84"/>
      <c r="AK520" s="84"/>
      <c r="AL520" s="84"/>
    </row>
    <row r="521">
      <c r="A521" s="83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  <c r="AE521" s="84"/>
      <c r="AF521" s="84"/>
      <c r="AG521" s="84"/>
      <c r="AH521" s="84"/>
      <c r="AI521" s="84"/>
      <c r="AJ521" s="84"/>
      <c r="AK521" s="84"/>
      <c r="AL521" s="84"/>
    </row>
    <row r="522">
      <c r="A522" s="83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  <c r="AC522" s="84"/>
      <c r="AD522" s="84"/>
      <c r="AE522" s="84"/>
      <c r="AF522" s="84"/>
      <c r="AG522" s="84"/>
      <c r="AH522" s="84"/>
      <c r="AI522" s="84"/>
      <c r="AJ522" s="84"/>
      <c r="AK522" s="84"/>
      <c r="AL522" s="84"/>
    </row>
    <row r="523">
      <c r="A523" s="83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  <c r="AC523" s="84"/>
      <c r="AD523" s="84"/>
      <c r="AE523" s="84"/>
      <c r="AF523" s="84"/>
      <c r="AG523" s="84"/>
      <c r="AH523" s="84"/>
      <c r="AI523" s="84"/>
      <c r="AJ523" s="84"/>
      <c r="AK523" s="84"/>
      <c r="AL523" s="84"/>
    </row>
    <row r="524">
      <c r="A524" s="83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  <c r="AC524" s="84"/>
      <c r="AD524" s="84"/>
      <c r="AE524" s="84"/>
      <c r="AF524" s="84"/>
      <c r="AG524" s="84"/>
      <c r="AH524" s="84"/>
      <c r="AI524" s="84"/>
      <c r="AJ524" s="84"/>
      <c r="AK524" s="84"/>
      <c r="AL524" s="84"/>
    </row>
    <row r="525">
      <c r="A525" s="83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  <c r="AC525" s="84"/>
      <c r="AD525" s="84"/>
      <c r="AE525" s="84"/>
      <c r="AF525" s="84"/>
      <c r="AG525" s="84"/>
      <c r="AH525" s="84"/>
      <c r="AI525" s="84"/>
      <c r="AJ525" s="84"/>
      <c r="AK525" s="84"/>
      <c r="AL525" s="84"/>
    </row>
    <row r="526">
      <c r="A526" s="83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  <c r="AA526" s="84"/>
      <c r="AB526" s="84"/>
      <c r="AC526" s="84"/>
      <c r="AD526" s="84"/>
      <c r="AE526" s="84"/>
      <c r="AF526" s="84"/>
      <c r="AG526" s="84"/>
      <c r="AH526" s="84"/>
      <c r="AI526" s="84"/>
      <c r="AJ526" s="84"/>
      <c r="AK526" s="84"/>
      <c r="AL526" s="84"/>
    </row>
    <row r="527">
      <c r="A527" s="83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  <c r="AB527" s="84"/>
      <c r="AC527" s="84"/>
      <c r="AD527" s="84"/>
      <c r="AE527" s="84"/>
      <c r="AF527" s="84"/>
      <c r="AG527" s="84"/>
      <c r="AH527" s="84"/>
      <c r="AI527" s="84"/>
      <c r="AJ527" s="84"/>
      <c r="AK527" s="84"/>
      <c r="AL527" s="84"/>
    </row>
    <row r="528">
      <c r="A528" s="83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  <c r="AC528" s="84"/>
      <c r="AD528" s="84"/>
      <c r="AE528" s="84"/>
      <c r="AF528" s="84"/>
      <c r="AG528" s="84"/>
      <c r="AH528" s="84"/>
      <c r="AI528" s="84"/>
      <c r="AJ528" s="84"/>
      <c r="AK528" s="84"/>
      <c r="AL528" s="84"/>
    </row>
    <row r="529">
      <c r="A529" s="83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  <c r="AA529" s="84"/>
      <c r="AB529" s="84"/>
      <c r="AC529" s="84"/>
      <c r="AD529" s="84"/>
      <c r="AE529" s="84"/>
      <c r="AF529" s="84"/>
      <c r="AG529" s="84"/>
      <c r="AH529" s="84"/>
      <c r="AI529" s="84"/>
      <c r="AJ529" s="84"/>
      <c r="AK529" s="84"/>
      <c r="AL529" s="84"/>
    </row>
    <row r="530">
      <c r="A530" s="83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84"/>
      <c r="AB530" s="84"/>
      <c r="AC530" s="84"/>
      <c r="AD530" s="84"/>
      <c r="AE530" s="84"/>
      <c r="AF530" s="84"/>
      <c r="AG530" s="84"/>
      <c r="AH530" s="84"/>
      <c r="AI530" s="84"/>
      <c r="AJ530" s="84"/>
      <c r="AK530" s="84"/>
      <c r="AL530" s="84"/>
    </row>
    <row r="531">
      <c r="A531" s="83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4"/>
      <c r="AB531" s="84"/>
      <c r="AC531" s="84"/>
      <c r="AD531" s="84"/>
      <c r="AE531" s="84"/>
      <c r="AF531" s="84"/>
      <c r="AG531" s="84"/>
      <c r="AH531" s="84"/>
      <c r="AI531" s="84"/>
      <c r="AJ531" s="84"/>
      <c r="AK531" s="84"/>
      <c r="AL531" s="84"/>
    </row>
    <row r="532">
      <c r="A532" s="83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  <c r="AA532" s="84"/>
      <c r="AB532" s="84"/>
      <c r="AC532" s="84"/>
      <c r="AD532" s="84"/>
      <c r="AE532" s="84"/>
      <c r="AF532" s="84"/>
      <c r="AG532" s="84"/>
      <c r="AH532" s="84"/>
      <c r="AI532" s="84"/>
      <c r="AJ532" s="84"/>
      <c r="AK532" s="84"/>
      <c r="AL532" s="84"/>
    </row>
    <row r="533">
      <c r="A533" s="83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84"/>
      <c r="AB533" s="84"/>
      <c r="AC533" s="84"/>
      <c r="AD533" s="84"/>
      <c r="AE533" s="84"/>
      <c r="AF533" s="84"/>
      <c r="AG533" s="84"/>
      <c r="AH533" s="84"/>
      <c r="AI533" s="84"/>
      <c r="AJ533" s="84"/>
      <c r="AK533" s="84"/>
      <c r="AL533" s="84"/>
    </row>
    <row r="534">
      <c r="A534" s="83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  <c r="AA534" s="84"/>
      <c r="AB534" s="84"/>
      <c r="AC534" s="84"/>
      <c r="AD534" s="84"/>
      <c r="AE534" s="84"/>
      <c r="AF534" s="84"/>
      <c r="AG534" s="84"/>
      <c r="AH534" s="84"/>
      <c r="AI534" s="84"/>
      <c r="AJ534" s="84"/>
      <c r="AK534" s="84"/>
      <c r="AL534" s="84"/>
    </row>
    <row r="535">
      <c r="A535" s="83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  <c r="AC535" s="84"/>
      <c r="AD535" s="84"/>
      <c r="AE535" s="84"/>
      <c r="AF535" s="84"/>
      <c r="AG535" s="84"/>
      <c r="AH535" s="84"/>
      <c r="AI535" s="84"/>
      <c r="AJ535" s="84"/>
      <c r="AK535" s="84"/>
      <c r="AL535" s="84"/>
    </row>
    <row r="536">
      <c r="A536" s="83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  <c r="AA536" s="84"/>
      <c r="AB536" s="84"/>
      <c r="AC536" s="84"/>
      <c r="AD536" s="84"/>
      <c r="AE536" s="84"/>
      <c r="AF536" s="84"/>
      <c r="AG536" s="84"/>
      <c r="AH536" s="84"/>
      <c r="AI536" s="84"/>
      <c r="AJ536" s="84"/>
      <c r="AK536" s="84"/>
      <c r="AL536" s="84"/>
    </row>
    <row r="537">
      <c r="A537" s="83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  <c r="AA537" s="84"/>
      <c r="AB537" s="84"/>
      <c r="AC537" s="84"/>
      <c r="AD537" s="84"/>
      <c r="AE537" s="84"/>
      <c r="AF537" s="84"/>
      <c r="AG537" s="84"/>
      <c r="AH537" s="84"/>
      <c r="AI537" s="84"/>
      <c r="AJ537" s="84"/>
      <c r="AK537" s="84"/>
      <c r="AL537" s="84"/>
    </row>
    <row r="538">
      <c r="A538" s="83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  <c r="AA538" s="84"/>
      <c r="AB538" s="84"/>
      <c r="AC538" s="84"/>
      <c r="AD538" s="84"/>
      <c r="AE538" s="84"/>
      <c r="AF538" s="84"/>
      <c r="AG538" s="84"/>
      <c r="AH538" s="84"/>
      <c r="AI538" s="84"/>
      <c r="AJ538" s="84"/>
      <c r="AK538" s="84"/>
      <c r="AL538" s="84"/>
    </row>
    <row r="539">
      <c r="A539" s="83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  <c r="AB539" s="84"/>
      <c r="AC539" s="84"/>
      <c r="AD539" s="84"/>
      <c r="AE539" s="84"/>
      <c r="AF539" s="84"/>
      <c r="AG539" s="84"/>
      <c r="AH539" s="84"/>
      <c r="AI539" s="84"/>
      <c r="AJ539" s="84"/>
      <c r="AK539" s="84"/>
      <c r="AL539" s="84"/>
    </row>
    <row r="540">
      <c r="A540" s="83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  <c r="AA540" s="84"/>
      <c r="AB540" s="84"/>
      <c r="AC540" s="84"/>
      <c r="AD540" s="84"/>
      <c r="AE540" s="84"/>
      <c r="AF540" s="84"/>
      <c r="AG540" s="84"/>
      <c r="AH540" s="84"/>
      <c r="AI540" s="84"/>
      <c r="AJ540" s="84"/>
      <c r="AK540" s="84"/>
      <c r="AL540" s="84"/>
    </row>
    <row r="541">
      <c r="A541" s="83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84"/>
      <c r="AB541" s="84"/>
      <c r="AC541" s="84"/>
      <c r="AD541" s="84"/>
      <c r="AE541" s="84"/>
      <c r="AF541" s="84"/>
      <c r="AG541" s="84"/>
      <c r="AH541" s="84"/>
      <c r="AI541" s="84"/>
      <c r="AJ541" s="84"/>
      <c r="AK541" s="84"/>
      <c r="AL541" s="84"/>
    </row>
    <row r="542">
      <c r="A542" s="83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  <c r="AC542" s="84"/>
      <c r="AD542" s="84"/>
      <c r="AE542" s="84"/>
      <c r="AF542" s="84"/>
      <c r="AG542" s="84"/>
      <c r="AH542" s="84"/>
      <c r="AI542" s="84"/>
      <c r="AJ542" s="84"/>
      <c r="AK542" s="84"/>
      <c r="AL542" s="84"/>
    </row>
    <row r="543">
      <c r="A543" s="83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  <c r="AA543" s="84"/>
      <c r="AB543" s="84"/>
      <c r="AC543" s="84"/>
      <c r="AD543" s="84"/>
      <c r="AE543" s="84"/>
      <c r="AF543" s="84"/>
      <c r="AG543" s="84"/>
      <c r="AH543" s="84"/>
      <c r="AI543" s="84"/>
      <c r="AJ543" s="84"/>
      <c r="AK543" s="84"/>
      <c r="AL543" s="84"/>
    </row>
    <row r="544">
      <c r="A544" s="83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84"/>
      <c r="AB544" s="84"/>
      <c r="AC544" s="84"/>
      <c r="AD544" s="84"/>
      <c r="AE544" s="84"/>
      <c r="AF544" s="84"/>
      <c r="AG544" s="84"/>
      <c r="AH544" s="84"/>
      <c r="AI544" s="84"/>
      <c r="AJ544" s="84"/>
      <c r="AK544" s="84"/>
      <c r="AL544" s="84"/>
    </row>
    <row r="545">
      <c r="A545" s="83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  <c r="AA545" s="84"/>
      <c r="AB545" s="84"/>
      <c r="AC545" s="84"/>
      <c r="AD545" s="84"/>
      <c r="AE545" s="84"/>
      <c r="AF545" s="84"/>
      <c r="AG545" s="84"/>
      <c r="AH545" s="84"/>
      <c r="AI545" s="84"/>
      <c r="AJ545" s="84"/>
      <c r="AK545" s="84"/>
      <c r="AL545" s="84"/>
    </row>
    <row r="546">
      <c r="A546" s="83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84"/>
      <c r="AB546" s="84"/>
      <c r="AC546" s="84"/>
      <c r="AD546" s="84"/>
      <c r="AE546" s="84"/>
      <c r="AF546" s="84"/>
      <c r="AG546" s="84"/>
      <c r="AH546" s="84"/>
      <c r="AI546" s="84"/>
      <c r="AJ546" s="84"/>
      <c r="AK546" s="84"/>
      <c r="AL546" s="84"/>
    </row>
    <row r="547">
      <c r="A547" s="83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  <c r="AA547" s="84"/>
      <c r="AB547" s="84"/>
      <c r="AC547" s="84"/>
      <c r="AD547" s="84"/>
      <c r="AE547" s="84"/>
      <c r="AF547" s="84"/>
      <c r="AG547" s="84"/>
      <c r="AH547" s="84"/>
      <c r="AI547" s="84"/>
      <c r="AJ547" s="84"/>
      <c r="AK547" s="84"/>
      <c r="AL547" s="84"/>
    </row>
    <row r="548">
      <c r="A548" s="83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  <c r="AA548" s="84"/>
      <c r="AB548" s="84"/>
      <c r="AC548" s="84"/>
      <c r="AD548" s="84"/>
      <c r="AE548" s="84"/>
      <c r="AF548" s="84"/>
      <c r="AG548" s="84"/>
      <c r="AH548" s="84"/>
      <c r="AI548" s="84"/>
      <c r="AJ548" s="84"/>
      <c r="AK548" s="84"/>
      <c r="AL548" s="84"/>
    </row>
    <row r="549">
      <c r="A549" s="83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  <c r="AC549" s="84"/>
      <c r="AD549" s="84"/>
      <c r="AE549" s="84"/>
      <c r="AF549" s="84"/>
      <c r="AG549" s="84"/>
      <c r="AH549" s="84"/>
      <c r="AI549" s="84"/>
      <c r="AJ549" s="84"/>
      <c r="AK549" s="84"/>
      <c r="AL549" s="84"/>
    </row>
    <row r="550">
      <c r="A550" s="83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  <c r="AA550" s="84"/>
      <c r="AB550" s="84"/>
      <c r="AC550" s="84"/>
      <c r="AD550" s="84"/>
      <c r="AE550" s="84"/>
      <c r="AF550" s="84"/>
      <c r="AG550" s="84"/>
      <c r="AH550" s="84"/>
      <c r="AI550" s="84"/>
      <c r="AJ550" s="84"/>
      <c r="AK550" s="84"/>
      <c r="AL550" s="84"/>
    </row>
    <row r="551">
      <c r="A551" s="83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  <c r="AE551" s="84"/>
      <c r="AF551" s="84"/>
      <c r="AG551" s="84"/>
      <c r="AH551" s="84"/>
      <c r="AI551" s="84"/>
      <c r="AJ551" s="84"/>
      <c r="AK551" s="84"/>
      <c r="AL551" s="84"/>
    </row>
    <row r="552">
      <c r="A552" s="83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  <c r="AE552" s="84"/>
      <c r="AF552" s="84"/>
      <c r="AG552" s="84"/>
      <c r="AH552" s="84"/>
      <c r="AI552" s="84"/>
      <c r="AJ552" s="84"/>
      <c r="AK552" s="84"/>
      <c r="AL552" s="84"/>
    </row>
    <row r="553">
      <c r="A553" s="83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  <c r="AE553" s="84"/>
      <c r="AF553" s="84"/>
      <c r="AG553" s="84"/>
      <c r="AH553" s="84"/>
      <c r="AI553" s="84"/>
      <c r="AJ553" s="84"/>
      <c r="AK553" s="84"/>
      <c r="AL553" s="84"/>
    </row>
    <row r="554">
      <c r="A554" s="83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84"/>
      <c r="AC554" s="84"/>
      <c r="AD554" s="84"/>
      <c r="AE554" s="84"/>
      <c r="AF554" s="84"/>
      <c r="AG554" s="84"/>
      <c r="AH554" s="84"/>
      <c r="AI554" s="84"/>
      <c r="AJ554" s="84"/>
      <c r="AK554" s="84"/>
      <c r="AL554" s="84"/>
    </row>
    <row r="555">
      <c r="A555" s="83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  <c r="AC555" s="84"/>
      <c r="AD555" s="84"/>
      <c r="AE555" s="84"/>
      <c r="AF555" s="84"/>
      <c r="AG555" s="84"/>
      <c r="AH555" s="84"/>
      <c r="AI555" s="84"/>
      <c r="AJ555" s="84"/>
      <c r="AK555" s="84"/>
      <c r="AL555" s="84"/>
    </row>
    <row r="556">
      <c r="A556" s="83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84"/>
      <c r="AH556" s="84"/>
      <c r="AI556" s="84"/>
      <c r="AJ556" s="84"/>
      <c r="AK556" s="84"/>
      <c r="AL556" s="84"/>
    </row>
    <row r="557">
      <c r="A557" s="83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/>
      <c r="AE557" s="84"/>
      <c r="AF557" s="84"/>
      <c r="AG557" s="84"/>
      <c r="AH557" s="84"/>
      <c r="AI557" s="84"/>
      <c r="AJ557" s="84"/>
      <c r="AK557" s="84"/>
      <c r="AL557" s="84"/>
    </row>
    <row r="558">
      <c r="A558" s="83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84"/>
      <c r="AH558" s="84"/>
      <c r="AI558" s="84"/>
      <c r="AJ558" s="84"/>
      <c r="AK558" s="84"/>
      <c r="AL558" s="84"/>
    </row>
    <row r="559">
      <c r="A559" s="83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  <c r="AC559" s="84"/>
      <c r="AD559" s="84"/>
      <c r="AE559" s="84"/>
      <c r="AF559" s="84"/>
      <c r="AG559" s="84"/>
      <c r="AH559" s="84"/>
      <c r="AI559" s="84"/>
      <c r="AJ559" s="84"/>
      <c r="AK559" s="84"/>
      <c r="AL559" s="84"/>
    </row>
    <row r="560">
      <c r="A560" s="83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84"/>
      <c r="AB560" s="84"/>
      <c r="AC560" s="84"/>
      <c r="AD560" s="84"/>
      <c r="AE560" s="84"/>
      <c r="AF560" s="84"/>
      <c r="AG560" s="84"/>
      <c r="AH560" s="84"/>
      <c r="AI560" s="84"/>
      <c r="AJ560" s="84"/>
      <c r="AK560" s="84"/>
      <c r="AL560" s="84"/>
    </row>
    <row r="561">
      <c r="A561" s="83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84"/>
      <c r="AB561" s="84"/>
      <c r="AC561" s="84"/>
      <c r="AD561" s="84"/>
      <c r="AE561" s="84"/>
      <c r="AF561" s="84"/>
      <c r="AG561" s="84"/>
      <c r="AH561" s="84"/>
      <c r="AI561" s="84"/>
      <c r="AJ561" s="84"/>
      <c r="AK561" s="84"/>
      <c r="AL561" s="84"/>
    </row>
    <row r="562">
      <c r="A562" s="83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  <c r="AC562" s="84"/>
      <c r="AD562" s="84"/>
      <c r="AE562" s="84"/>
      <c r="AF562" s="84"/>
      <c r="AG562" s="84"/>
      <c r="AH562" s="84"/>
      <c r="AI562" s="84"/>
      <c r="AJ562" s="84"/>
      <c r="AK562" s="84"/>
      <c r="AL562" s="84"/>
    </row>
    <row r="563">
      <c r="A563" s="83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84"/>
      <c r="AB563" s="84"/>
      <c r="AC563" s="84"/>
      <c r="AD563" s="84"/>
      <c r="AE563" s="84"/>
      <c r="AF563" s="84"/>
      <c r="AG563" s="84"/>
      <c r="AH563" s="84"/>
      <c r="AI563" s="84"/>
      <c r="AJ563" s="84"/>
      <c r="AK563" s="84"/>
      <c r="AL563" s="84"/>
    </row>
    <row r="564">
      <c r="A564" s="83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  <c r="AC564" s="84"/>
      <c r="AD564" s="84"/>
      <c r="AE564" s="84"/>
      <c r="AF564" s="84"/>
      <c r="AG564" s="84"/>
      <c r="AH564" s="84"/>
      <c r="AI564" s="84"/>
      <c r="AJ564" s="84"/>
      <c r="AK564" s="84"/>
      <c r="AL564" s="84"/>
    </row>
    <row r="565">
      <c r="A565" s="83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84"/>
      <c r="AB565" s="84"/>
      <c r="AC565" s="84"/>
      <c r="AD565" s="84"/>
      <c r="AE565" s="84"/>
      <c r="AF565" s="84"/>
      <c r="AG565" s="84"/>
      <c r="AH565" s="84"/>
      <c r="AI565" s="84"/>
      <c r="AJ565" s="84"/>
      <c r="AK565" s="84"/>
      <c r="AL565" s="84"/>
    </row>
    <row r="566">
      <c r="A566" s="83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  <c r="AC566" s="84"/>
      <c r="AD566" s="84"/>
      <c r="AE566" s="84"/>
      <c r="AF566" s="84"/>
      <c r="AG566" s="84"/>
      <c r="AH566" s="84"/>
      <c r="AI566" s="84"/>
      <c r="AJ566" s="84"/>
      <c r="AK566" s="84"/>
      <c r="AL566" s="84"/>
    </row>
    <row r="567">
      <c r="A567" s="83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84"/>
      <c r="AH567" s="84"/>
      <c r="AI567" s="84"/>
      <c r="AJ567" s="84"/>
      <c r="AK567" s="84"/>
      <c r="AL567" s="84"/>
    </row>
    <row r="568">
      <c r="A568" s="83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  <c r="AC568" s="84"/>
      <c r="AD568" s="84"/>
      <c r="AE568" s="84"/>
      <c r="AF568" s="84"/>
      <c r="AG568" s="84"/>
      <c r="AH568" s="84"/>
      <c r="AI568" s="84"/>
      <c r="AJ568" s="84"/>
      <c r="AK568" s="84"/>
      <c r="AL568" s="84"/>
    </row>
    <row r="569">
      <c r="A569" s="83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  <c r="AA569" s="84"/>
      <c r="AB569" s="84"/>
      <c r="AC569" s="84"/>
      <c r="AD569" s="84"/>
      <c r="AE569" s="84"/>
      <c r="AF569" s="84"/>
      <c r="AG569" s="84"/>
      <c r="AH569" s="84"/>
      <c r="AI569" s="84"/>
      <c r="AJ569" s="84"/>
      <c r="AK569" s="84"/>
      <c r="AL569" s="84"/>
    </row>
    <row r="570">
      <c r="A570" s="83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  <c r="AA570" s="84"/>
      <c r="AB570" s="84"/>
      <c r="AC570" s="84"/>
      <c r="AD570" s="84"/>
      <c r="AE570" s="84"/>
      <c r="AF570" s="84"/>
      <c r="AG570" s="84"/>
      <c r="AH570" s="84"/>
      <c r="AI570" s="84"/>
      <c r="AJ570" s="84"/>
      <c r="AK570" s="84"/>
      <c r="AL570" s="84"/>
    </row>
    <row r="571">
      <c r="A571" s="83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  <c r="AA571" s="84"/>
      <c r="AB571" s="84"/>
      <c r="AC571" s="84"/>
      <c r="AD571" s="84"/>
      <c r="AE571" s="84"/>
      <c r="AF571" s="84"/>
      <c r="AG571" s="84"/>
      <c r="AH571" s="84"/>
      <c r="AI571" s="84"/>
      <c r="AJ571" s="84"/>
      <c r="AK571" s="84"/>
      <c r="AL571" s="84"/>
    </row>
    <row r="572">
      <c r="A572" s="83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  <c r="AA572" s="84"/>
      <c r="AB572" s="84"/>
      <c r="AC572" s="84"/>
      <c r="AD572" s="84"/>
      <c r="AE572" s="84"/>
      <c r="AF572" s="84"/>
      <c r="AG572" s="84"/>
      <c r="AH572" s="84"/>
      <c r="AI572" s="84"/>
      <c r="AJ572" s="84"/>
      <c r="AK572" s="84"/>
      <c r="AL572" s="84"/>
    </row>
    <row r="573">
      <c r="A573" s="83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84"/>
      <c r="AB573" s="84"/>
      <c r="AC573" s="84"/>
      <c r="AD573" s="84"/>
      <c r="AE573" s="84"/>
      <c r="AF573" s="84"/>
      <c r="AG573" s="84"/>
      <c r="AH573" s="84"/>
      <c r="AI573" s="84"/>
      <c r="AJ573" s="84"/>
      <c r="AK573" s="84"/>
      <c r="AL573" s="84"/>
    </row>
    <row r="574">
      <c r="A574" s="83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84"/>
      <c r="AB574" s="84"/>
      <c r="AC574" s="84"/>
      <c r="AD574" s="84"/>
      <c r="AE574" s="84"/>
      <c r="AF574" s="84"/>
      <c r="AG574" s="84"/>
      <c r="AH574" s="84"/>
      <c r="AI574" s="84"/>
      <c r="AJ574" s="84"/>
      <c r="AK574" s="84"/>
      <c r="AL574" s="84"/>
    </row>
    <row r="575">
      <c r="A575" s="83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84"/>
      <c r="AB575" s="84"/>
      <c r="AC575" s="84"/>
      <c r="AD575" s="84"/>
      <c r="AE575" s="84"/>
      <c r="AF575" s="84"/>
      <c r="AG575" s="84"/>
      <c r="AH575" s="84"/>
      <c r="AI575" s="84"/>
      <c r="AJ575" s="84"/>
      <c r="AK575" s="84"/>
      <c r="AL575" s="84"/>
    </row>
    <row r="576">
      <c r="A576" s="83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  <c r="AA576" s="84"/>
      <c r="AB576" s="84"/>
      <c r="AC576" s="84"/>
      <c r="AD576" s="84"/>
      <c r="AE576" s="84"/>
      <c r="AF576" s="84"/>
      <c r="AG576" s="84"/>
      <c r="AH576" s="84"/>
      <c r="AI576" s="84"/>
      <c r="AJ576" s="84"/>
      <c r="AK576" s="84"/>
      <c r="AL576" s="84"/>
    </row>
    <row r="577">
      <c r="A577" s="83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  <c r="AC577" s="84"/>
      <c r="AD577" s="84"/>
      <c r="AE577" s="84"/>
      <c r="AF577" s="84"/>
      <c r="AG577" s="84"/>
      <c r="AH577" s="84"/>
      <c r="AI577" s="84"/>
      <c r="AJ577" s="84"/>
      <c r="AK577" s="84"/>
      <c r="AL577" s="84"/>
    </row>
    <row r="578">
      <c r="A578" s="83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84"/>
      <c r="AE578" s="84"/>
      <c r="AF578" s="84"/>
      <c r="AG578" s="84"/>
      <c r="AH578" s="84"/>
      <c r="AI578" s="84"/>
      <c r="AJ578" s="84"/>
      <c r="AK578" s="84"/>
      <c r="AL578" s="84"/>
    </row>
    <row r="579">
      <c r="A579" s="83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  <c r="AB579" s="84"/>
      <c r="AC579" s="84"/>
      <c r="AD579" s="84"/>
      <c r="AE579" s="84"/>
      <c r="AF579" s="84"/>
      <c r="AG579" s="84"/>
      <c r="AH579" s="84"/>
      <c r="AI579" s="84"/>
      <c r="AJ579" s="84"/>
      <c r="AK579" s="84"/>
      <c r="AL579" s="84"/>
    </row>
    <row r="580">
      <c r="A580" s="83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  <c r="AC580" s="84"/>
      <c r="AD580" s="84"/>
      <c r="AE580" s="84"/>
      <c r="AF580" s="84"/>
      <c r="AG580" s="84"/>
      <c r="AH580" s="84"/>
      <c r="AI580" s="84"/>
      <c r="AJ580" s="84"/>
      <c r="AK580" s="84"/>
      <c r="AL580" s="84"/>
    </row>
    <row r="581">
      <c r="A581" s="83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  <c r="AC581" s="84"/>
      <c r="AD581" s="84"/>
      <c r="AE581" s="84"/>
      <c r="AF581" s="84"/>
      <c r="AG581" s="84"/>
      <c r="AH581" s="84"/>
      <c r="AI581" s="84"/>
      <c r="AJ581" s="84"/>
      <c r="AK581" s="84"/>
      <c r="AL581" s="84"/>
    </row>
    <row r="582">
      <c r="A582" s="83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84"/>
      <c r="AB582" s="84"/>
      <c r="AC582" s="84"/>
      <c r="AD582" s="84"/>
      <c r="AE582" s="84"/>
      <c r="AF582" s="84"/>
      <c r="AG582" s="84"/>
      <c r="AH582" s="84"/>
      <c r="AI582" s="84"/>
      <c r="AJ582" s="84"/>
      <c r="AK582" s="84"/>
      <c r="AL582" s="84"/>
    </row>
    <row r="583">
      <c r="A583" s="83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  <c r="AC583" s="84"/>
      <c r="AD583" s="84"/>
      <c r="AE583" s="84"/>
      <c r="AF583" s="84"/>
      <c r="AG583" s="84"/>
      <c r="AH583" s="84"/>
      <c r="AI583" s="84"/>
      <c r="AJ583" s="84"/>
      <c r="AK583" s="84"/>
      <c r="AL583" s="84"/>
    </row>
    <row r="584">
      <c r="A584" s="83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  <c r="AA584" s="84"/>
      <c r="AB584" s="84"/>
      <c r="AC584" s="84"/>
      <c r="AD584" s="84"/>
      <c r="AE584" s="84"/>
      <c r="AF584" s="84"/>
      <c r="AG584" s="84"/>
      <c r="AH584" s="84"/>
      <c r="AI584" s="84"/>
      <c r="AJ584" s="84"/>
      <c r="AK584" s="84"/>
      <c r="AL584" s="84"/>
    </row>
    <row r="585">
      <c r="A585" s="83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  <c r="AC585" s="84"/>
      <c r="AD585" s="84"/>
      <c r="AE585" s="84"/>
      <c r="AF585" s="84"/>
      <c r="AG585" s="84"/>
      <c r="AH585" s="84"/>
      <c r="AI585" s="84"/>
      <c r="AJ585" s="84"/>
      <c r="AK585" s="84"/>
      <c r="AL585" s="84"/>
    </row>
    <row r="586">
      <c r="A586" s="83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4"/>
      <c r="AB586" s="84"/>
      <c r="AC586" s="84"/>
      <c r="AD586" s="84"/>
      <c r="AE586" s="84"/>
      <c r="AF586" s="84"/>
      <c r="AG586" s="84"/>
      <c r="AH586" s="84"/>
      <c r="AI586" s="84"/>
      <c r="AJ586" s="84"/>
      <c r="AK586" s="84"/>
      <c r="AL586" s="84"/>
    </row>
    <row r="587">
      <c r="A587" s="83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84"/>
      <c r="AB587" s="84"/>
      <c r="AC587" s="84"/>
      <c r="AD587" s="84"/>
      <c r="AE587" s="84"/>
      <c r="AF587" s="84"/>
      <c r="AG587" s="84"/>
      <c r="AH587" s="84"/>
      <c r="AI587" s="84"/>
      <c r="AJ587" s="84"/>
      <c r="AK587" s="84"/>
      <c r="AL587" s="84"/>
    </row>
    <row r="588">
      <c r="A588" s="83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  <c r="AA588" s="84"/>
      <c r="AB588" s="84"/>
      <c r="AC588" s="84"/>
      <c r="AD588" s="84"/>
      <c r="AE588" s="84"/>
      <c r="AF588" s="84"/>
      <c r="AG588" s="84"/>
      <c r="AH588" s="84"/>
      <c r="AI588" s="84"/>
      <c r="AJ588" s="84"/>
      <c r="AK588" s="84"/>
      <c r="AL588" s="84"/>
    </row>
    <row r="589">
      <c r="A589" s="83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84"/>
      <c r="AB589" s="84"/>
      <c r="AC589" s="84"/>
      <c r="AD589" s="84"/>
      <c r="AE589" s="84"/>
      <c r="AF589" s="84"/>
      <c r="AG589" s="84"/>
      <c r="AH589" s="84"/>
      <c r="AI589" s="84"/>
      <c r="AJ589" s="84"/>
      <c r="AK589" s="84"/>
      <c r="AL589" s="84"/>
    </row>
    <row r="590">
      <c r="A590" s="83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  <c r="AC590" s="84"/>
      <c r="AD590" s="84"/>
      <c r="AE590" s="84"/>
      <c r="AF590" s="84"/>
      <c r="AG590" s="84"/>
      <c r="AH590" s="84"/>
      <c r="AI590" s="84"/>
      <c r="AJ590" s="84"/>
      <c r="AK590" s="84"/>
      <c r="AL590" s="84"/>
    </row>
    <row r="591">
      <c r="A591" s="83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84"/>
      <c r="AB591" s="84"/>
      <c r="AC591" s="84"/>
      <c r="AD591" s="84"/>
      <c r="AE591" s="84"/>
      <c r="AF591" s="84"/>
      <c r="AG591" s="84"/>
      <c r="AH591" s="84"/>
      <c r="AI591" s="84"/>
      <c r="AJ591" s="84"/>
      <c r="AK591" s="84"/>
      <c r="AL591" s="84"/>
    </row>
    <row r="592">
      <c r="A592" s="83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  <c r="AC592" s="84"/>
      <c r="AD592" s="84"/>
      <c r="AE592" s="84"/>
      <c r="AF592" s="84"/>
      <c r="AG592" s="84"/>
      <c r="AH592" s="84"/>
      <c r="AI592" s="84"/>
      <c r="AJ592" s="84"/>
      <c r="AK592" s="84"/>
      <c r="AL592" s="84"/>
    </row>
    <row r="593">
      <c r="A593" s="83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84"/>
      <c r="AB593" s="84"/>
      <c r="AC593" s="84"/>
      <c r="AD593" s="84"/>
      <c r="AE593" s="84"/>
      <c r="AF593" s="84"/>
      <c r="AG593" s="84"/>
      <c r="AH593" s="84"/>
      <c r="AI593" s="84"/>
      <c r="AJ593" s="84"/>
      <c r="AK593" s="84"/>
      <c r="AL593" s="84"/>
    </row>
    <row r="594">
      <c r="A594" s="83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  <c r="AC594" s="84"/>
      <c r="AD594" s="84"/>
      <c r="AE594" s="84"/>
      <c r="AF594" s="84"/>
      <c r="AG594" s="84"/>
      <c r="AH594" s="84"/>
      <c r="AI594" s="84"/>
      <c r="AJ594" s="84"/>
      <c r="AK594" s="84"/>
      <c r="AL594" s="84"/>
    </row>
    <row r="595">
      <c r="A595" s="83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  <c r="AC595" s="84"/>
      <c r="AD595" s="84"/>
      <c r="AE595" s="84"/>
      <c r="AF595" s="84"/>
      <c r="AG595" s="84"/>
      <c r="AH595" s="84"/>
      <c r="AI595" s="84"/>
      <c r="AJ595" s="84"/>
      <c r="AK595" s="84"/>
      <c r="AL595" s="84"/>
    </row>
    <row r="596">
      <c r="A596" s="83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  <c r="AC596" s="84"/>
      <c r="AD596" s="84"/>
      <c r="AE596" s="84"/>
      <c r="AF596" s="84"/>
      <c r="AG596" s="84"/>
      <c r="AH596" s="84"/>
      <c r="AI596" s="84"/>
      <c r="AJ596" s="84"/>
      <c r="AK596" s="84"/>
      <c r="AL596" s="84"/>
    </row>
    <row r="597">
      <c r="A597" s="83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/>
    </row>
    <row r="598">
      <c r="A598" s="83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  <c r="AA598" s="84"/>
      <c r="AB598" s="84"/>
      <c r="AC598" s="84"/>
      <c r="AD598" s="84"/>
      <c r="AE598" s="84"/>
      <c r="AF598" s="84"/>
      <c r="AG598" s="84"/>
      <c r="AH598" s="84"/>
      <c r="AI598" s="84"/>
      <c r="AJ598" s="84"/>
      <c r="AK598" s="84"/>
      <c r="AL598" s="84"/>
    </row>
    <row r="599">
      <c r="A599" s="83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  <c r="AA599" s="84"/>
      <c r="AB599" s="84"/>
      <c r="AC599" s="84"/>
      <c r="AD599" s="84"/>
      <c r="AE599" s="84"/>
      <c r="AF599" s="84"/>
      <c r="AG599" s="84"/>
      <c r="AH599" s="84"/>
      <c r="AI599" s="84"/>
      <c r="AJ599" s="84"/>
      <c r="AK599" s="84"/>
      <c r="AL599" s="84"/>
    </row>
    <row r="600">
      <c r="A600" s="83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  <c r="AA600" s="84"/>
      <c r="AB600" s="84"/>
      <c r="AC600" s="84"/>
      <c r="AD600" s="84"/>
      <c r="AE600" s="84"/>
      <c r="AF600" s="84"/>
      <c r="AG600" s="84"/>
      <c r="AH600" s="84"/>
      <c r="AI600" s="84"/>
      <c r="AJ600" s="84"/>
      <c r="AK600" s="84"/>
      <c r="AL600" s="84"/>
    </row>
    <row r="601">
      <c r="A601" s="83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  <c r="AA601" s="84"/>
      <c r="AB601" s="84"/>
      <c r="AC601" s="84"/>
      <c r="AD601" s="84"/>
      <c r="AE601" s="84"/>
      <c r="AF601" s="84"/>
      <c r="AG601" s="84"/>
      <c r="AH601" s="84"/>
      <c r="AI601" s="84"/>
      <c r="AJ601" s="84"/>
      <c r="AK601" s="84"/>
      <c r="AL601" s="84"/>
    </row>
    <row r="602">
      <c r="A602" s="83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  <c r="AA602" s="84"/>
      <c r="AB602" s="84"/>
      <c r="AC602" s="84"/>
      <c r="AD602" s="84"/>
      <c r="AE602" s="84"/>
      <c r="AF602" s="84"/>
      <c r="AG602" s="84"/>
      <c r="AH602" s="84"/>
      <c r="AI602" s="84"/>
      <c r="AJ602" s="84"/>
      <c r="AK602" s="84"/>
      <c r="AL602" s="84"/>
    </row>
    <row r="603">
      <c r="A603" s="83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  <c r="AA603" s="84"/>
      <c r="AB603" s="84"/>
      <c r="AC603" s="84"/>
      <c r="AD603" s="84"/>
      <c r="AE603" s="84"/>
      <c r="AF603" s="84"/>
      <c r="AG603" s="84"/>
      <c r="AH603" s="84"/>
      <c r="AI603" s="84"/>
      <c r="AJ603" s="84"/>
      <c r="AK603" s="84"/>
      <c r="AL603" s="84"/>
    </row>
    <row r="604">
      <c r="A604" s="83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  <c r="AA604" s="84"/>
      <c r="AB604" s="84"/>
      <c r="AC604" s="84"/>
      <c r="AD604" s="84"/>
      <c r="AE604" s="84"/>
      <c r="AF604" s="84"/>
      <c r="AG604" s="84"/>
      <c r="AH604" s="84"/>
      <c r="AI604" s="84"/>
      <c r="AJ604" s="84"/>
      <c r="AK604" s="84"/>
      <c r="AL604" s="84"/>
    </row>
    <row r="605">
      <c r="A605" s="83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84"/>
      <c r="AB605" s="84"/>
      <c r="AC605" s="84"/>
      <c r="AD605" s="84"/>
      <c r="AE605" s="84"/>
      <c r="AF605" s="84"/>
      <c r="AG605" s="84"/>
      <c r="AH605" s="84"/>
      <c r="AI605" s="84"/>
      <c r="AJ605" s="84"/>
      <c r="AK605" s="84"/>
      <c r="AL605" s="84"/>
    </row>
    <row r="606">
      <c r="A606" s="83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  <c r="AA606" s="84"/>
      <c r="AB606" s="84"/>
      <c r="AC606" s="84"/>
      <c r="AD606" s="84"/>
      <c r="AE606" s="84"/>
      <c r="AF606" s="84"/>
      <c r="AG606" s="84"/>
      <c r="AH606" s="84"/>
      <c r="AI606" s="84"/>
      <c r="AJ606" s="84"/>
      <c r="AK606" s="84"/>
      <c r="AL606" s="84"/>
    </row>
    <row r="607">
      <c r="A607" s="83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  <c r="AC607" s="84"/>
      <c r="AD607" s="84"/>
      <c r="AE607" s="84"/>
      <c r="AF607" s="84"/>
      <c r="AG607" s="84"/>
      <c r="AH607" s="84"/>
      <c r="AI607" s="84"/>
      <c r="AJ607" s="84"/>
      <c r="AK607" s="84"/>
      <c r="AL607" s="84"/>
    </row>
    <row r="608">
      <c r="A608" s="83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  <c r="AC608" s="84"/>
      <c r="AD608" s="84"/>
      <c r="AE608" s="84"/>
      <c r="AF608" s="84"/>
      <c r="AG608" s="84"/>
      <c r="AH608" s="84"/>
      <c r="AI608" s="84"/>
      <c r="AJ608" s="84"/>
      <c r="AK608" s="84"/>
      <c r="AL608" s="84"/>
    </row>
    <row r="609">
      <c r="A609" s="83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  <c r="AA609" s="84"/>
      <c r="AB609" s="84"/>
      <c r="AC609" s="84"/>
      <c r="AD609" s="84"/>
      <c r="AE609" s="84"/>
      <c r="AF609" s="84"/>
      <c r="AG609" s="84"/>
      <c r="AH609" s="84"/>
      <c r="AI609" s="84"/>
      <c r="AJ609" s="84"/>
      <c r="AK609" s="84"/>
      <c r="AL609" s="84"/>
    </row>
    <row r="610">
      <c r="A610" s="83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  <c r="AA610" s="84"/>
      <c r="AB610" s="84"/>
      <c r="AC610" s="84"/>
      <c r="AD610" s="84"/>
      <c r="AE610" s="84"/>
      <c r="AF610" s="84"/>
      <c r="AG610" s="84"/>
      <c r="AH610" s="84"/>
      <c r="AI610" s="84"/>
      <c r="AJ610" s="84"/>
      <c r="AK610" s="84"/>
      <c r="AL610" s="84"/>
    </row>
    <row r="611">
      <c r="A611" s="83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84"/>
      <c r="AB611" s="84"/>
      <c r="AC611" s="84"/>
      <c r="AD611" s="84"/>
      <c r="AE611" s="84"/>
      <c r="AF611" s="84"/>
      <c r="AG611" s="84"/>
      <c r="AH611" s="84"/>
      <c r="AI611" s="84"/>
      <c r="AJ611" s="84"/>
      <c r="AK611" s="84"/>
      <c r="AL611" s="84"/>
    </row>
    <row r="612">
      <c r="A612" s="83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  <c r="AA612" s="84"/>
      <c r="AB612" s="84"/>
      <c r="AC612" s="84"/>
      <c r="AD612" s="84"/>
      <c r="AE612" s="84"/>
      <c r="AF612" s="84"/>
      <c r="AG612" s="84"/>
      <c r="AH612" s="84"/>
      <c r="AI612" s="84"/>
      <c r="AJ612" s="84"/>
      <c r="AK612" s="84"/>
      <c r="AL612" s="84"/>
    </row>
    <row r="613">
      <c r="A613" s="83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  <c r="AC613" s="84"/>
      <c r="AD613" s="84"/>
      <c r="AE613" s="84"/>
      <c r="AF613" s="84"/>
      <c r="AG613" s="84"/>
      <c r="AH613" s="84"/>
      <c r="AI613" s="84"/>
      <c r="AJ613" s="84"/>
      <c r="AK613" s="84"/>
      <c r="AL613" s="84"/>
    </row>
    <row r="614">
      <c r="A614" s="83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84"/>
      <c r="AB614" s="84"/>
      <c r="AC614" s="84"/>
      <c r="AD614" s="84"/>
      <c r="AE614" s="84"/>
      <c r="AF614" s="84"/>
      <c r="AG614" s="84"/>
      <c r="AH614" s="84"/>
      <c r="AI614" s="84"/>
      <c r="AJ614" s="84"/>
      <c r="AK614" s="84"/>
      <c r="AL614" s="84"/>
    </row>
    <row r="615">
      <c r="A615" s="83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  <c r="AC615" s="84"/>
      <c r="AD615" s="84"/>
      <c r="AE615" s="84"/>
      <c r="AF615" s="84"/>
      <c r="AG615" s="84"/>
      <c r="AH615" s="84"/>
      <c r="AI615" s="84"/>
      <c r="AJ615" s="84"/>
      <c r="AK615" s="84"/>
      <c r="AL615" s="84"/>
    </row>
    <row r="616">
      <c r="A616" s="83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  <c r="AA616" s="84"/>
      <c r="AB616" s="84"/>
      <c r="AC616" s="84"/>
      <c r="AD616" s="84"/>
      <c r="AE616" s="84"/>
      <c r="AF616" s="84"/>
      <c r="AG616" s="84"/>
      <c r="AH616" s="84"/>
      <c r="AI616" s="84"/>
      <c r="AJ616" s="84"/>
      <c r="AK616" s="84"/>
      <c r="AL616" s="84"/>
    </row>
    <row r="617">
      <c r="A617" s="83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  <c r="AC617" s="84"/>
      <c r="AD617" s="84"/>
      <c r="AE617" s="84"/>
      <c r="AF617" s="84"/>
      <c r="AG617" s="84"/>
      <c r="AH617" s="84"/>
      <c r="AI617" s="84"/>
      <c r="AJ617" s="84"/>
      <c r="AK617" s="84"/>
      <c r="AL617" s="84"/>
    </row>
    <row r="618">
      <c r="A618" s="83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  <c r="AA618" s="84"/>
      <c r="AB618" s="84"/>
      <c r="AC618" s="84"/>
      <c r="AD618" s="84"/>
      <c r="AE618" s="84"/>
      <c r="AF618" s="84"/>
      <c r="AG618" s="84"/>
      <c r="AH618" s="84"/>
      <c r="AI618" s="84"/>
      <c r="AJ618" s="84"/>
      <c r="AK618" s="84"/>
      <c r="AL618" s="84"/>
    </row>
    <row r="619">
      <c r="A619" s="83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  <c r="AA619" s="84"/>
      <c r="AB619" s="84"/>
      <c r="AC619" s="84"/>
      <c r="AD619" s="84"/>
      <c r="AE619" s="84"/>
      <c r="AF619" s="84"/>
      <c r="AG619" s="84"/>
      <c r="AH619" s="84"/>
      <c r="AI619" s="84"/>
      <c r="AJ619" s="84"/>
      <c r="AK619" s="84"/>
      <c r="AL619" s="84"/>
    </row>
    <row r="620">
      <c r="A620" s="83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  <c r="AA620" s="84"/>
      <c r="AB620" s="84"/>
      <c r="AC620" s="84"/>
      <c r="AD620" s="84"/>
      <c r="AE620" s="84"/>
      <c r="AF620" s="84"/>
      <c r="AG620" s="84"/>
      <c r="AH620" s="84"/>
      <c r="AI620" s="84"/>
      <c r="AJ620" s="84"/>
      <c r="AK620" s="84"/>
      <c r="AL620" s="84"/>
    </row>
    <row r="621">
      <c r="A621" s="83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  <c r="AA621" s="84"/>
      <c r="AB621" s="84"/>
      <c r="AC621" s="84"/>
      <c r="AD621" s="84"/>
      <c r="AE621" s="84"/>
      <c r="AF621" s="84"/>
      <c r="AG621" s="84"/>
      <c r="AH621" s="84"/>
      <c r="AI621" s="84"/>
      <c r="AJ621" s="84"/>
      <c r="AK621" s="84"/>
      <c r="AL621" s="84"/>
    </row>
    <row r="622">
      <c r="A622" s="83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  <c r="AA622" s="84"/>
      <c r="AB622" s="84"/>
      <c r="AC622" s="84"/>
      <c r="AD622" s="84"/>
      <c r="AE622" s="84"/>
      <c r="AF622" s="84"/>
      <c r="AG622" s="84"/>
      <c r="AH622" s="84"/>
      <c r="AI622" s="84"/>
      <c r="AJ622" s="84"/>
      <c r="AK622" s="84"/>
      <c r="AL622" s="84"/>
    </row>
    <row r="623">
      <c r="A623" s="83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  <c r="AA623" s="84"/>
      <c r="AB623" s="84"/>
      <c r="AC623" s="84"/>
      <c r="AD623" s="84"/>
      <c r="AE623" s="84"/>
      <c r="AF623" s="84"/>
      <c r="AG623" s="84"/>
      <c r="AH623" s="84"/>
      <c r="AI623" s="84"/>
      <c r="AJ623" s="84"/>
      <c r="AK623" s="84"/>
      <c r="AL623" s="84"/>
    </row>
    <row r="624">
      <c r="A624" s="83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84"/>
      <c r="AB624" s="84"/>
      <c r="AC624" s="84"/>
      <c r="AD624" s="84"/>
      <c r="AE624" s="84"/>
      <c r="AF624" s="84"/>
      <c r="AG624" s="84"/>
      <c r="AH624" s="84"/>
      <c r="AI624" s="84"/>
      <c r="AJ624" s="84"/>
      <c r="AK624" s="84"/>
      <c r="AL624" s="84"/>
    </row>
    <row r="625">
      <c r="A625" s="83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A625" s="84"/>
      <c r="AB625" s="84"/>
      <c r="AC625" s="84"/>
      <c r="AD625" s="84"/>
      <c r="AE625" s="84"/>
      <c r="AF625" s="84"/>
      <c r="AG625" s="84"/>
      <c r="AH625" s="84"/>
      <c r="AI625" s="84"/>
      <c r="AJ625" s="84"/>
      <c r="AK625" s="84"/>
      <c r="AL625" s="84"/>
    </row>
    <row r="626">
      <c r="A626" s="83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  <c r="AA626" s="84"/>
      <c r="AB626" s="84"/>
      <c r="AC626" s="84"/>
      <c r="AD626" s="84"/>
      <c r="AE626" s="84"/>
      <c r="AF626" s="84"/>
      <c r="AG626" s="84"/>
      <c r="AH626" s="84"/>
      <c r="AI626" s="84"/>
      <c r="AJ626" s="84"/>
      <c r="AK626" s="84"/>
      <c r="AL626" s="84"/>
    </row>
    <row r="627">
      <c r="A627" s="83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84"/>
      <c r="AB627" s="84"/>
      <c r="AC627" s="84"/>
      <c r="AD627" s="84"/>
      <c r="AE627" s="84"/>
      <c r="AF627" s="84"/>
      <c r="AG627" s="84"/>
      <c r="AH627" s="84"/>
      <c r="AI627" s="84"/>
      <c r="AJ627" s="84"/>
      <c r="AK627" s="84"/>
      <c r="AL627" s="84"/>
    </row>
    <row r="628">
      <c r="A628" s="83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  <c r="AA628" s="84"/>
      <c r="AB628" s="84"/>
      <c r="AC628" s="84"/>
      <c r="AD628" s="84"/>
      <c r="AE628" s="84"/>
      <c r="AF628" s="84"/>
      <c r="AG628" s="84"/>
      <c r="AH628" s="84"/>
      <c r="AI628" s="84"/>
      <c r="AJ628" s="84"/>
      <c r="AK628" s="84"/>
      <c r="AL628" s="84"/>
    </row>
    <row r="629">
      <c r="A629" s="83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  <c r="AA629" s="84"/>
      <c r="AB629" s="84"/>
      <c r="AC629" s="84"/>
      <c r="AD629" s="84"/>
      <c r="AE629" s="84"/>
      <c r="AF629" s="84"/>
      <c r="AG629" s="84"/>
      <c r="AH629" s="84"/>
      <c r="AI629" s="84"/>
      <c r="AJ629" s="84"/>
      <c r="AK629" s="84"/>
      <c r="AL629" s="84"/>
    </row>
    <row r="630">
      <c r="A630" s="83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4"/>
      <c r="AB630" s="84"/>
      <c r="AC630" s="84"/>
      <c r="AD630" s="84"/>
      <c r="AE630" s="84"/>
      <c r="AF630" s="84"/>
      <c r="AG630" s="84"/>
      <c r="AH630" s="84"/>
      <c r="AI630" s="84"/>
      <c r="AJ630" s="84"/>
      <c r="AK630" s="84"/>
      <c r="AL630" s="84"/>
    </row>
    <row r="631">
      <c r="A631" s="83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84"/>
      <c r="AB631" s="84"/>
      <c r="AC631" s="84"/>
      <c r="AD631" s="84"/>
      <c r="AE631" s="84"/>
      <c r="AF631" s="84"/>
      <c r="AG631" s="84"/>
      <c r="AH631" s="84"/>
      <c r="AI631" s="84"/>
      <c r="AJ631" s="84"/>
      <c r="AK631" s="84"/>
      <c r="AL631" s="84"/>
    </row>
    <row r="632">
      <c r="A632" s="83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84"/>
      <c r="AB632" s="84"/>
      <c r="AC632" s="84"/>
      <c r="AD632" s="84"/>
      <c r="AE632" s="84"/>
      <c r="AF632" s="84"/>
      <c r="AG632" s="84"/>
      <c r="AH632" s="84"/>
      <c r="AI632" s="84"/>
      <c r="AJ632" s="84"/>
      <c r="AK632" s="84"/>
      <c r="AL632" s="84"/>
    </row>
    <row r="633">
      <c r="A633" s="83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84"/>
      <c r="AC633" s="84"/>
      <c r="AD633" s="84"/>
      <c r="AE633" s="84"/>
      <c r="AF633" s="84"/>
      <c r="AG633" s="84"/>
      <c r="AH633" s="84"/>
      <c r="AI633" s="84"/>
      <c r="AJ633" s="84"/>
      <c r="AK633" s="84"/>
      <c r="AL633" s="84"/>
    </row>
    <row r="634">
      <c r="A634" s="83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84"/>
      <c r="AC634" s="84"/>
      <c r="AD634" s="84"/>
      <c r="AE634" s="84"/>
      <c r="AF634" s="84"/>
      <c r="AG634" s="84"/>
      <c r="AH634" s="84"/>
      <c r="AI634" s="84"/>
      <c r="AJ634" s="84"/>
      <c r="AK634" s="84"/>
      <c r="AL634" s="84"/>
    </row>
    <row r="635">
      <c r="A635" s="83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  <c r="AC635" s="84"/>
      <c r="AD635" s="84"/>
      <c r="AE635" s="84"/>
      <c r="AF635" s="84"/>
      <c r="AG635" s="84"/>
      <c r="AH635" s="84"/>
      <c r="AI635" s="84"/>
      <c r="AJ635" s="84"/>
      <c r="AK635" s="84"/>
      <c r="AL635" s="84"/>
    </row>
    <row r="636">
      <c r="A636" s="83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  <c r="AC636" s="84"/>
      <c r="AD636" s="84"/>
      <c r="AE636" s="84"/>
      <c r="AF636" s="84"/>
      <c r="AG636" s="84"/>
      <c r="AH636" s="84"/>
      <c r="AI636" s="84"/>
      <c r="AJ636" s="84"/>
      <c r="AK636" s="84"/>
      <c r="AL636" s="84"/>
    </row>
    <row r="637">
      <c r="A637" s="83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  <c r="AC637" s="84"/>
      <c r="AD637" s="84"/>
      <c r="AE637" s="84"/>
      <c r="AF637" s="84"/>
      <c r="AG637" s="84"/>
      <c r="AH637" s="84"/>
      <c r="AI637" s="84"/>
      <c r="AJ637" s="84"/>
      <c r="AK637" s="84"/>
      <c r="AL637" s="84"/>
    </row>
    <row r="638">
      <c r="A638" s="83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  <c r="AA638" s="84"/>
      <c r="AB638" s="84"/>
      <c r="AC638" s="84"/>
      <c r="AD638" s="84"/>
      <c r="AE638" s="84"/>
      <c r="AF638" s="84"/>
      <c r="AG638" s="84"/>
      <c r="AH638" s="84"/>
      <c r="AI638" s="84"/>
      <c r="AJ638" s="84"/>
      <c r="AK638" s="84"/>
      <c r="AL638" s="84"/>
    </row>
    <row r="639">
      <c r="A639" s="83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  <c r="AA639" s="84"/>
      <c r="AB639" s="84"/>
      <c r="AC639" s="84"/>
      <c r="AD639" s="84"/>
      <c r="AE639" s="84"/>
      <c r="AF639" s="84"/>
      <c r="AG639" s="84"/>
      <c r="AH639" s="84"/>
      <c r="AI639" s="84"/>
      <c r="AJ639" s="84"/>
      <c r="AK639" s="84"/>
      <c r="AL639" s="84"/>
    </row>
    <row r="640">
      <c r="A640" s="83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  <c r="AA640" s="84"/>
      <c r="AB640" s="84"/>
      <c r="AC640" s="84"/>
      <c r="AD640" s="84"/>
      <c r="AE640" s="84"/>
      <c r="AF640" s="84"/>
      <c r="AG640" s="84"/>
      <c r="AH640" s="84"/>
      <c r="AI640" s="84"/>
      <c r="AJ640" s="84"/>
      <c r="AK640" s="84"/>
      <c r="AL640" s="84"/>
    </row>
    <row r="641">
      <c r="A641" s="83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  <c r="AA641" s="84"/>
      <c r="AB641" s="84"/>
      <c r="AC641" s="84"/>
      <c r="AD641" s="84"/>
      <c r="AE641" s="84"/>
      <c r="AF641" s="84"/>
      <c r="AG641" s="84"/>
      <c r="AH641" s="84"/>
      <c r="AI641" s="84"/>
      <c r="AJ641" s="84"/>
      <c r="AK641" s="84"/>
      <c r="AL641" s="84"/>
    </row>
    <row r="642">
      <c r="A642" s="83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  <c r="AA642" s="84"/>
      <c r="AB642" s="84"/>
      <c r="AC642" s="84"/>
      <c r="AD642" s="84"/>
      <c r="AE642" s="84"/>
      <c r="AF642" s="84"/>
      <c r="AG642" s="84"/>
      <c r="AH642" s="84"/>
      <c r="AI642" s="84"/>
      <c r="AJ642" s="84"/>
      <c r="AK642" s="84"/>
      <c r="AL642" s="84"/>
    </row>
    <row r="643">
      <c r="A643" s="83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  <c r="AA643" s="84"/>
      <c r="AB643" s="84"/>
      <c r="AC643" s="84"/>
      <c r="AD643" s="84"/>
      <c r="AE643" s="84"/>
      <c r="AF643" s="84"/>
      <c r="AG643" s="84"/>
      <c r="AH643" s="84"/>
      <c r="AI643" s="84"/>
      <c r="AJ643" s="84"/>
      <c r="AK643" s="84"/>
      <c r="AL643" s="84"/>
    </row>
    <row r="644">
      <c r="A644" s="83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  <c r="AC644" s="84"/>
      <c r="AD644" s="84"/>
      <c r="AE644" s="84"/>
      <c r="AF644" s="84"/>
      <c r="AG644" s="84"/>
      <c r="AH644" s="84"/>
      <c r="AI644" s="84"/>
      <c r="AJ644" s="84"/>
      <c r="AK644" s="84"/>
      <c r="AL644" s="84"/>
    </row>
    <row r="645">
      <c r="A645" s="83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  <c r="AC645" s="84"/>
      <c r="AD645" s="84"/>
      <c r="AE645" s="84"/>
      <c r="AF645" s="84"/>
      <c r="AG645" s="84"/>
      <c r="AH645" s="84"/>
      <c r="AI645" s="84"/>
      <c r="AJ645" s="84"/>
      <c r="AK645" s="84"/>
      <c r="AL645" s="84"/>
    </row>
    <row r="646">
      <c r="A646" s="83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  <c r="AC646" s="84"/>
      <c r="AD646" s="84"/>
      <c r="AE646" s="84"/>
      <c r="AF646" s="84"/>
      <c r="AG646" s="84"/>
      <c r="AH646" s="84"/>
      <c r="AI646" s="84"/>
      <c r="AJ646" s="84"/>
      <c r="AK646" s="84"/>
      <c r="AL646" s="84"/>
    </row>
    <row r="647">
      <c r="A647" s="83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  <c r="AC647" s="84"/>
      <c r="AD647" s="84"/>
      <c r="AE647" s="84"/>
      <c r="AF647" s="84"/>
      <c r="AG647" s="84"/>
      <c r="AH647" s="84"/>
      <c r="AI647" s="84"/>
      <c r="AJ647" s="84"/>
      <c r="AK647" s="84"/>
      <c r="AL647" s="84"/>
    </row>
    <row r="648">
      <c r="A648" s="83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  <c r="AC648" s="84"/>
      <c r="AD648" s="84"/>
      <c r="AE648" s="84"/>
      <c r="AF648" s="84"/>
      <c r="AG648" s="84"/>
      <c r="AH648" s="84"/>
      <c r="AI648" s="84"/>
      <c r="AJ648" s="84"/>
      <c r="AK648" s="84"/>
      <c r="AL648" s="84"/>
    </row>
    <row r="649">
      <c r="A649" s="83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84"/>
      <c r="AB649" s="84"/>
      <c r="AC649" s="84"/>
      <c r="AD649" s="84"/>
      <c r="AE649" s="84"/>
      <c r="AF649" s="84"/>
      <c r="AG649" s="84"/>
      <c r="AH649" s="84"/>
      <c r="AI649" s="84"/>
      <c r="AJ649" s="84"/>
      <c r="AK649" s="84"/>
      <c r="AL649" s="84"/>
    </row>
    <row r="650">
      <c r="A650" s="83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  <c r="AC650" s="84"/>
      <c r="AD650" s="84"/>
      <c r="AE650" s="84"/>
      <c r="AF650" s="84"/>
      <c r="AG650" s="84"/>
      <c r="AH650" s="84"/>
      <c r="AI650" s="84"/>
      <c r="AJ650" s="84"/>
      <c r="AK650" s="84"/>
      <c r="AL650" s="84"/>
    </row>
    <row r="651">
      <c r="A651" s="83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4"/>
      <c r="AB651" s="84"/>
      <c r="AC651" s="84"/>
      <c r="AD651" s="84"/>
      <c r="AE651" s="84"/>
      <c r="AF651" s="84"/>
      <c r="AG651" s="84"/>
      <c r="AH651" s="84"/>
      <c r="AI651" s="84"/>
      <c r="AJ651" s="84"/>
      <c r="AK651" s="84"/>
      <c r="AL651" s="84"/>
    </row>
    <row r="652">
      <c r="A652" s="83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84"/>
      <c r="AB652" s="84"/>
      <c r="AC652" s="84"/>
      <c r="AD652" s="84"/>
      <c r="AE652" s="84"/>
      <c r="AF652" s="84"/>
      <c r="AG652" s="84"/>
      <c r="AH652" s="84"/>
      <c r="AI652" s="84"/>
      <c r="AJ652" s="84"/>
      <c r="AK652" s="84"/>
      <c r="AL652" s="84"/>
    </row>
    <row r="653">
      <c r="A653" s="83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  <c r="AC653" s="84"/>
      <c r="AD653" s="84"/>
      <c r="AE653" s="84"/>
      <c r="AF653" s="84"/>
      <c r="AG653" s="84"/>
      <c r="AH653" s="84"/>
      <c r="AI653" s="84"/>
      <c r="AJ653" s="84"/>
      <c r="AK653" s="84"/>
      <c r="AL653" s="84"/>
    </row>
    <row r="654">
      <c r="A654" s="83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  <c r="AA654" s="84"/>
      <c r="AB654" s="84"/>
      <c r="AC654" s="84"/>
      <c r="AD654" s="84"/>
      <c r="AE654" s="84"/>
      <c r="AF654" s="84"/>
      <c r="AG654" s="84"/>
      <c r="AH654" s="84"/>
      <c r="AI654" s="84"/>
      <c r="AJ654" s="84"/>
      <c r="AK654" s="84"/>
      <c r="AL654" s="84"/>
    </row>
    <row r="655">
      <c r="A655" s="83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84"/>
      <c r="AB655" s="84"/>
      <c r="AC655" s="84"/>
      <c r="AD655" s="84"/>
      <c r="AE655" s="84"/>
      <c r="AF655" s="84"/>
      <c r="AG655" s="84"/>
      <c r="AH655" s="84"/>
      <c r="AI655" s="84"/>
      <c r="AJ655" s="84"/>
      <c r="AK655" s="84"/>
      <c r="AL655" s="84"/>
    </row>
    <row r="656">
      <c r="A656" s="83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84"/>
      <c r="AB656" s="84"/>
      <c r="AC656" s="84"/>
      <c r="AD656" s="84"/>
      <c r="AE656" s="84"/>
      <c r="AF656" s="84"/>
      <c r="AG656" s="84"/>
      <c r="AH656" s="84"/>
      <c r="AI656" s="84"/>
      <c r="AJ656" s="84"/>
      <c r="AK656" s="84"/>
      <c r="AL656" s="84"/>
    </row>
    <row r="657">
      <c r="A657" s="83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  <c r="AA657" s="84"/>
      <c r="AB657" s="84"/>
      <c r="AC657" s="84"/>
      <c r="AD657" s="84"/>
      <c r="AE657" s="84"/>
      <c r="AF657" s="84"/>
      <c r="AG657" s="84"/>
      <c r="AH657" s="84"/>
      <c r="AI657" s="84"/>
      <c r="AJ657" s="84"/>
      <c r="AK657" s="84"/>
      <c r="AL657" s="84"/>
    </row>
    <row r="658">
      <c r="A658" s="83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  <c r="AA658" s="84"/>
      <c r="AB658" s="84"/>
      <c r="AC658" s="84"/>
      <c r="AD658" s="84"/>
      <c r="AE658" s="84"/>
      <c r="AF658" s="84"/>
      <c r="AG658" s="84"/>
      <c r="AH658" s="84"/>
      <c r="AI658" s="84"/>
      <c r="AJ658" s="84"/>
      <c r="AK658" s="84"/>
      <c r="AL658" s="84"/>
    </row>
    <row r="659">
      <c r="A659" s="83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  <c r="AA659" s="84"/>
      <c r="AB659" s="84"/>
      <c r="AC659" s="84"/>
      <c r="AD659" s="84"/>
      <c r="AE659" s="84"/>
      <c r="AF659" s="84"/>
      <c r="AG659" s="84"/>
      <c r="AH659" s="84"/>
      <c r="AI659" s="84"/>
      <c r="AJ659" s="84"/>
      <c r="AK659" s="84"/>
      <c r="AL659" s="84"/>
    </row>
    <row r="660">
      <c r="A660" s="83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  <c r="AA660" s="84"/>
      <c r="AB660" s="84"/>
      <c r="AC660" s="84"/>
      <c r="AD660" s="84"/>
      <c r="AE660" s="84"/>
      <c r="AF660" s="84"/>
      <c r="AG660" s="84"/>
      <c r="AH660" s="84"/>
      <c r="AI660" s="84"/>
      <c r="AJ660" s="84"/>
      <c r="AK660" s="84"/>
      <c r="AL660" s="84"/>
    </row>
    <row r="661">
      <c r="A661" s="83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  <c r="AA661" s="84"/>
      <c r="AB661" s="84"/>
      <c r="AC661" s="84"/>
      <c r="AD661" s="84"/>
      <c r="AE661" s="84"/>
      <c r="AF661" s="84"/>
      <c r="AG661" s="84"/>
      <c r="AH661" s="84"/>
      <c r="AI661" s="84"/>
      <c r="AJ661" s="84"/>
      <c r="AK661" s="84"/>
      <c r="AL661" s="84"/>
    </row>
    <row r="662">
      <c r="A662" s="83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  <c r="AA662" s="84"/>
      <c r="AB662" s="84"/>
      <c r="AC662" s="84"/>
      <c r="AD662" s="84"/>
      <c r="AE662" s="84"/>
      <c r="AF662" s="84"/>
      <c r="AG662" s="84"/>
      <c r="AH662" s="84"/>
      <c r="AI662" s="84"/>
      <c r="AJ662" s="84"/>
      <c r="AK662" s="84"/>
      <c r="AL662" s="84"/>
    </row>
    <row r="663">
      <c r="A663" s="83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  <c r="AA663" s="84"/>
      <c r="AB663" s="84"/>
      <c r="AC663" s="84"/>
      <c r="AD663" s="84"/>
      <c r="AE663" s="84"/>
      <c r="AF663" s="84"/>
      <c r="AG663" s="84"/>
      <c r="AH663" s="84"/>
      <c r="AI663" s="84"/>
      <c r="AJ663" s="84"/>
      <c r="AK663" s="84"/>
      <c r="AL663" s="84"/>
    </row>
    <row r="664">
      <c r="A664" s="83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  <c r="AA664" s="84"/>
      <c r="AB664" s="84"/>
      <c r="AC664" s="84"/>
      <c r="AD664" s="84"/>
      <c r="AE664" s="84"/>
      <c r="AF664" s="84"/>
      <c r="AG664" s="84"/>
      <c r="AH664" s="84"/>
      <c r="AI664" s="84"/>
      <c r="AJ664" s="84"/>
      <c r="AK664" s="84"/>
      <c r="AL664" s="84"/>
    </row>
    <row r="665">
      <c r="A665" s="83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  <c r="AA665" s="84"/>
      <c r="AB665" s="84"/>
      <c r="AC665" s="84"/>
      <c r="AD665" s="84"/>
      <c r="AE665" s="84"/>
      <c r="AF665" s="84"/>
      <c r="AG665" s="84"/>
      <c r="AH665" s="84"/>
      <c r="AI665" s="84"/>
      <c r="AJ665" s="84"/>
      <c r="AK665" s="84"/>
      <c r="AL665" s="84"/>
    </row>
    <row r="666">
      <c r="A666" s="83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  <c r="AA666" s="84"/>
      <c r="AB666" s="84"/>
      <c r="AC666" s="84"/>
      <c r="AD666" s="84"/>
      <c r="AE666" s="84"/>
      <c r="AF666" s="84"/>
      <c r="AG666" s="84"/>
      <c r="AH666" s="84"/>
      <c r="AI666" s="84"/>
      <c r="AJ666" s="84"/>
      <c r="AK666" s="84"/>
      <c r="AL666" s="84"/>
    </row>
    <row r="667">
      <c r="A667" s="83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  <c r="AA667" s="84"/>
      <c r="AB667" s="84"/>
      <c r="AC667" s="84"/>
      <c r="AD667" s="84"/>
      <c r="AE667" s="84"/>
      <c r="AF667" s="84"/>
      <c r="AG667" s="84"/>
      <c r="AH667" s="84"/>
      <c r="AI667" s="84"/>
      <c r="AJ667" s="84"/>
      <c r="AK667" s="84"/>
      <c r="AL667" s="84"/>
    </row>
    <row r="668">
      <c r="A668" s="83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  <c r="AA668" s="84"/>
      <c r="AB668" s="84"/>
      <c r="AC668" s="84"/>
      <c r="AD668" s="84"/>
      <c r="AE668" s="84"/>
      <c r="AF668" s="84"/>
      <c r="AG668" s="84"/>
      <c r="AH668" s="84"/>
      <c r="AI668" s="84"/>
      <c r="AJ668" s="84"/>
      <c r="AK668" s="84"/>
      <c r="AL668" s="84"/>
    </row>
    <row r="669">
      <c r="A669" s="83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  <c r="AA669" s="84"/>
      <c r="AB669" s="84"/>
      <c r="AC669" s="84"/>
      <c r="AD669" s="84"/>
      <c r="AE669" s="84"/>
      <c r="AF669" s="84"/>
      <c r="AG669" s="84"/>
      <c r="AH669" s="84"/>
      <c r="AI669" s="84"/>
      <c r="AJ669" s="84"/>
      <c r="AK669" s="84"/>
      <c r="AL669" s="84"/>
    </row>
    <row r="670">
      <c r="A670" s="83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  <c r="AA670" s="84"/>
      <c r="AB670" s="84"/>
      <c r="AC670" s="84"/>
      <c r="AD670" s="84"/>
      <c r="AE670" s="84"/>
      <c r="AF670" s="84"/>
      <c r="AG670" s="84"/>
      <c r="AH670" s="84"/>
      <c r="AI670" s="84"/>
      <c r="AJ670" s="84"/>
      <c r="AK670" s="84"/>
      <c r="AL670" s="84"/>
    </row>
    <row r="671">
      <c r="A671" s="83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  <c r="AA671" s="84"/>
      <c r="AB671" s="84"/>
      <c r="AC671" s="84"/>
      <c r="AD671" s="84"/>
      <c r="AE671" s="84"/>
      <c r="AF671" s="84"/>
      <c r="AG671" s="84"/>
      <c r="AH671" s="84"/>
      <c r="AI671" s="84"/>
      <c r="AJ671" s="84"/>
      <c r="AK671" s="84"/>
      <c r="AL671" s="84"/>
    </row>
    <row r="672">
      <c r="A672" s="83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84"/>
      <c r="AB672" s="84"/>
      <c r="AC672" s="84"/>
      <c r="AD672" s="84"/>
      <c r="AE672" s="84"/>
      <c r="AF672" s="84"/>
      <c r="AG672" s="84"/>
      <c r="AH672" s="84"/>
      <c r="AI672" s="84"/>
      <c r="AJ672" s="84"/>
      <c r="AK672" s="84"/>
      <c r="AL672" s="84"/>
    </row>
    <row r="673">
      <c r="A673" s="83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  <c r="AC673" s="84"/>
      <c r="AD673" s="84"/>
      <c r="AE673" s="84"/>
      <c r="AF673" s="84"/>
      <c r="AG673" s="84"/>
      <c r="AH673" s="84"/>
      <c r="AI673" s="84"/>
      <c r="AJ673" s="84"/>
      <c r="AK673" s="84"/>
      <c r="AL673" s="84"/>
    </row>
    <row r="674">
      <c r="A674" s="83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84"/>
      <c r="AB674" s="84"/>
      <c r="AC674" s="84"/>
      <c r="AD674" s="84"/>
      <c r="AE674" s="84"/>
      <c r="AF674" s="84"/>
      <c r="AG674" s="84"/>
      <c r="AH674" s="84"/>
      <c r="AI674" s="84"/>
      <c r="AJ674" s="84"/>
      <c r="AK674" s="84"/>
      <c r="AL674" s="84"/>
    </row>
    <row r="675">
      <c r="A675" s="83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  <c r="AA675" s="84"/>
      <c r="AB675" s="84"/>
      <c r="AC675" s="84"/>
      <c r="AD675" s="84"/>
      <c r="AE675" s="84"/>
      <c r="AF675" s="84"/>
      <c r="AG675" s="84"/>
      <c r="AH675" s="84"/>
      <c r="AI675" s="84"/>
      <c r="AJ675" s="84"/>
      <c r="AK675" s="84"/>
      <c r="AL675" s="84"/>
    </row>
    <row r="676">
      <c r="A676" s="83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  <c r="AC676" s="84"/>
      <c r="AD676" s="84"/>
      <c r="AE676" s="84"/>
      <c r="AF676" s="84"/>
      <c r="AG676" s="84"/>
      <c r="AH676" s="84"/>
      <c r="AI676" s="84"/>
      <c r="AJ676" s="84"/>
      <c r="AK676" s="84"/>
      <c r="AL676" s="84"/>
    </row>
    <row r="677">
      <c r="A677" s="83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  <c r="AA677" s="84"/>
      <c r="AB677" s="84"/>
      <c r="AC677" s="84"/>
      <c r="AD677" s="84"/>
      <c r="AE677" s="84"/>
      <c r="AF677" s="84"/>
      <c r="AG677" s="84"/>
      <c r="AH677" s="84"/>
      <c r="AI677" s="84"/>
      <c r="AJ677" s="84"/>
      <c r="AK677" s="84"/>
      <c r="AL677" s="84"/>
    </row>
    <row r="678">
      <c r="A678" s="83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  <c r="AA678" s="84"/>
      <c r="AB678" s="84"/>
      <c r="AC678" s="84"/>
      <c r="AD678" s="84"/>
      <c r="AE678" s="84"/>
      <c r="AF678" s="84"/>
      <c r="AG678" s="84"/>
      <c r="AH678" s="84"/>
      <c r="AI678" s="84"/>
      <c r="AJ678" s="84"/>
      <c r="AK678" s="84"/>
      <c r="AL678" s="84"/>
    </row>
    <row r="679">
      <c r="A679" s="83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  <c r="AA679" s="84"/>
      <c r="AB679" s="84"/>
      <c r="AC679" s="84"/>
      <c r="AD679" s="84"/>
      <c r="AE679" s="84"/>
      <c r="AF679" s="84"/>
      <c r="AG679" s="84"/>
      <c r="AH679" s="84"/>
      <c r="AI679" s="84"/>
      <c r="AJ679" s="84"/>
      <c r="AK679" s="84"/>
      <c r="AL679" s="84"/>
    </row>
    <row r="680">
      <c r="A680" s="83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  <c r="AA680" s="84"/>
      <c r="AB680" s="84"/>
      <c r="AC680" s="84"/>
      <c r="AD680" s="84"/>
      <c r="AE680" s="84"/>
      <c r="AF680" s="84"/>
      <c r="AG680" s="84"/>
      <c r="AH680" s="84"/>
      <c r="AI680" s="84"/>
      <c r="AJ680" s="84"/>
      <c r="AK680" s="84"/>
      <c r="AL680" s="84"/>
    </row>
    <row r="681">
      <c r="A681" s="83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  <c r="AA681" s="84"/>
      <c r="AB681" s="84"/>
      <c r="AC681" s="84"/>
      <c r="AD681" s="84"/>
      <c r="AE681" s="84"/>
      <c r="AF681" s="84"/>
      <c r="AG681" s="84"/>
      <c r="AH681" s="84"/>
      <c r="AI681" s="84"/>
      <c r="AJ681" s="84"/>
      <c r="AK681" s="84"/>
      <c r="AL681" s="84"/>
    </row>
    <row r="682">
      <c r="A682" s="83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  <c r="AA682" s="84"/>
      <c r="AB682" s="84"/>
      <c r="AC682" s="84"/>
      <c r="AD682" s="84"/>
      <c r="AE682" s="84"/>
      <c r="AF682" s="84"/>
      <c r="AG682" s="84"/>
      <c r="AH682" s="84"/>
      <c r="AI682" s="84"/>
      <c r="AJ682" s="84"/>
      <c r="AK682" s="84"/>
      <c r="AL682" s="84"/>
    </row>
    <row r="683">
      <c r="A683" s="83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  <c r="AA683" s="84"/>
      <c r="AB683" s="84"/>
      <c r="AC683" s="84"/>
      <c r="AD683" s="84"/>
      <c r="AE683" s="84"/>
      <c r="AF683" s="84"/>
      <c r="AG683" s="84"/>
      <c r="AH683" s="84"/>
      <c r="AI683" s="84"/>
      <c r="AJ683" s="84"/>
      <c r="AK683" s="84"/>
      <c r="AL683" s="84"/>
    </row>
    <row r="684">
      <c r="A684" s="83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  <c r="AA684" s="84"/>
      <c r="AB684" s="84"/>
      <c r="AC684" s="84"/>
      <c r="AD684" s="84"/>
      <c r="AE684" s="84"/>
      <c r="AF684" s="84"/>
      <c r="AG684" s="84"/>
      <c r="AH684" s="84"/>
      <c r="AI684" s="84"/>
      <c r="AJ684" s="84"/>
      <c r="AK684" s="84"/>
      <c r="AL684" s="84"/>
    </row>
    <row r="685">
      <c r="A685" s="83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  <c r="AA685" s="84"/>
      <c r="AB685" s="84"/>
      <c r="AC685" s="84"/>
      <c r="AD685" s="84"/>
      <c r="AE685" s="84"/>
      <c r="AF685" s="84"/>
      <c r="AG685" s="84"/>
      <c r="AH685" s="84"/>
      <c r="AI685" s="84"/>
      <c r="AJ685" s="84"/>
      <c r="AK685" s="84"/>
      <c r="AL685" s="84"/>
    </row>
    <row r="686">
      <c r="A686" s="83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  <c r="AA686" s="84"/>
      <c r="AB686" s="84"/>
      <c r="AC686" s="84"/>
      <c r="AD686" s="84"/>
      <c r="AE686" s="84"/>
      <c r="AF686" s="84"/>
      <c r="AG686" s="84"/>
      <c r="AH686" s="84"/>
      <c r="AI686" s="84"/>
      <c r="AJ686" s="84"/>
      <c r="AK686" s="84"/>
      <c r="AL686" s="84"/>
    </row>
    <row r="687">
      <c r="A687" s="83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  <c r="AA687" s="84"/>
      <c r="AB687" s="84"/>
      <c r="AC687" s="84"/>
      <c r="AD687" s="84"/>
      <c r="AE687" s="84"/>
      <c r="AF687" s="84"/>
      <c r="AG687" s="84"/>
      <c r="AH687" s="84"/>
      <c r="AI687" s="84"/>
      <c r="AJ687" s="84"/>
      <c r="AK687" s="84"/>
      <c r="AL687" s="84"/>
    </row>
    <row r="688">
      <c r="A688" s="83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  <c r="AA688" s="84"/>
      <c r="AB688" s="84"/>
      <c r="AC688" s="84"/>
      <c r="AD688" s="84"/>
      <c r="AE688" s="84"/>
      <c r="AF688" s="84"/>
      <c r="AG688" s="84"/>
      <c r="AH688" s="84"/>
      <c r="AI688" s="84"/>
      <c r="AJ688" s="84"/>
      <c r="AK688" s="84"/>
      <c r="AL688" s="84"/>
    </row>
    <row r="689">
      <c r="A689" s="83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  <c r="AA689" s="84"/>
      <c r="AB689" s="84"/>
      <c r="AC689" s="84"/>
      <c r="AD689" s="84"/>
      <c r="AE689" s="84"/>
      <c r="AF689" s="84"/>
      <c r="AG689" s="84"/>
      <c r="AH689" s="84"/>
      <c r="AI689" s="84"/>
      <c r="AJ689" s="84"/>
      <c r="AK689" s="84"/>
      <c r="AL689" s="84"/>
    </row>
    <row r="690">
      <c r="A690" s="83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  <c r="AA690" s="84"/>
      <c r="AB690" s="84"/>
      <c r="AC690" s="84"/>
      <c r="AD690" s="84"/>
      <c r="AE690" s="84"/>
      <c r="AF690" s="84"/>
      <c r="AG690" s="84"/>
      <c r="AH690" s="84"/>
      <c r="AI690" s="84"/>
      <c r="AJ690" s="84"/>
      <c r="AK690" s="84"/>
      <c r="AL690" s="84"/>
    </row>
    <row r="691">
      <c r="A691" s="83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/>
      <c r="AC691" s="84"/>
      <c r="AD691" s="84"/>
      <c r="AE691" s="84"/>
      <c r="AF691" s="84"/>
      <c r="AG691" s="84"/>
      <c r="AH691" s="84"/>
      <c r="AI691" s="84"/>
      <c r="AJ691" s="84"/>
      <c r="AK691" s="84"/>
      <c r="AL691" s="84"/>
    </row>
    <row r="692">
      <c r="A692" s="83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  <c r="AA692" s="84"/>
      <c r="AB692" s="84"/>
      <c r="AC692" s="84"/>
      <c r="AD692" s="84"/>
      <c r="AE692" s="84"/>
      <c r="AF692" s="84"/>
      <c r="AG692" s="84"/>
      <c r="AH692" s="84"/>
      <c r="AI692" s="84"/>
      <c r="AJ692" s="84"/>
      <c r="AK692" s="84"/>
      <c r="AL692" s="84"/>
    </row>
    <row r="693">
      <c r="A693" s="83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  <c r="AA693" s="84"/>
      <c r="AB693" s="84"/>
      <c r="AC693" s="84"/>
      <c r="AD693" s="84"/>
      <c r="AE693" s="84"/>
      <c r="AF693" s="84"/>
      <c r="AG693" s="84"/>
      <c r="AH693" s="84"/>
      <c r="AI693" s="84"/>
      <c r="AJ693" s="84"/>
      <c r="AK693" s="84"/>
      <c r="AL693" s="84"/>
    </row>
    <row r="694">
      <c r="A694" s="83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  <c r="AA694" s="84"/>
      <c r="AB694" s="84"/>
      <c r="AC694" s="84"/>
      <c r="AD694" s="84"/>
      <c r="AE694" s="84"/>
      <c r="AF694" s="84"/>
      <c r="AG694" s="84"/>
      <c r="AH694" s="84"/>
      <c r="AI694" s="84"/>
      <c r="AJ694" s="84"/>
      <c r="AK694" s="84"/>
      <c r="AL694" s="84"/>
    </row>
    <row r="695">
      <c r="A695" s="83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  <c r="AA695" s="84"/>
      <c r="AB695" s="84"/>
      <c r="AC695" s="84"/>
      <c r="AD695" s="84"/>
      <c r="AE695" s="84"/>
      <c r="AF695" s="84"/>
      <c r="AG695" s="84"/>
      <c r="AH695" s="84"/>
      <c r="AI695" s="84"/>
      <c r="AJ695" s="84"/>
      <c r="AK695" s="84"/>
      <c r="AL695" s="84"/>
    </row>
    <row r="696">
      <c r="A696" s="83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  <c r="AA696" s="84"/>
      <c r="AB696" s="84"/>
      <c r="AC696" s="84"/>
      <c r="AD696" s="84"/>
      <c r="AE696" s="84"/>
      <c r="AF696" s="84"/>
      <c r="AG696" s="84"/>
      <c r="AH696" s="84"/>
      <c r="AI696" s="84"/>
      <c r="AJ696" s="84"/>
      <c r="AK696" s="84"/>
      <c r="AL696" s="84"/>
    </row>
    <row r="697">
      <c r="A697" s="83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  <c r="AA697" s="84"/>
      <c r="AB697" s="84"/>
      <c r="AC697" s="84"/>
      <c r="AD697" s="84"/>
      <c r="AE697" s="84"/>
      <c r="AF697" s="84"/>
      <c r="AG697" s="84"/>
      <c r="AH697" s="84"/>
      <c r="AI697" s="84"/>
      <c r="AJ697" s="84"/>
      <c r="AK697" s="84"/>
      <c r="AL697" s="84"/>
    </row>
    <row r="698">
      <c r="A698" s="83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  <c r="AA698" s="84"/>
      <c r="AB698" s="84"/>
      <c r="AC698" s="84"/>
      <c r="AD698" s="84"/>
      <c r="AE698" s="84"/>
      <c r="AF698" s="84"/>
      <c r="AG698" s="84"/>
      <c r="AH698" s="84"/>
      <c r="AI698" s="84"/>
      <c r="AJ698" s="84"/>
      <c r="AK698" s="84"/>
      <c r="AL698" s="84"/>
    </row>
    <row r="699">
      <c r="A699" s="83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  <c r="AA699" s="84"/>
      <c r="AB699" s="84"/>
      <c r="AC699" s="84"/>
      <c r="AD699" s="84"/>
      <c r="AE699" s="84"/>
      <c r="AF699" s="84"/>
      <c r="AG699" s="84"/>
      <c r="AH699" s="84"/>
      <c r="AI699" s="84"/>
      <c r="AJ699" s="84"/>
      <c r="AK699" s="84"/>
      <c r="AL699" s="84"/>
    </row>
    <row r="700">
      <c r="A700" s="83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  <c r="AA700" s="84"/>
      <c r="AB700" s="84"/>
      <c r="AC700" s="84"/>
      <c r="AD700" s="84"/>
      <c r="AE700" s="84"/>
      <c r="AF700" s="84"/>
      <c r="AG700" s="84"/>
      <c r="AH700" s="84"/>
      <c r="AI700" s="84"/>
      <c r="AJ700" s="84"/>
      <c r="AK700" s="84"/>
      <c r="AL700" s="84"/>
    </row>
    <row r="701">
      <c r="A701" s="83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  <c r="AA701" s="84"/>
      <c r="AB701" s="84"/>
      <c r="AC701" s="84"/>
      <c r="AD701" s="84"/>
      <c r="AE701" s="84"/>
      <c r="AF701" s="84"/>
      <c r="AG701" s="84"/>
      <c r="AH701" s="84"/>
      <c r="AI701" s="84"/>
      <c r="AJ701" s="84"/>
      <c r="AK701" s="84"/>
      <c r="AL701" s="84"/>
    </row>
    <row r="702">
      <c r="A702" s="83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  <c r="AA702" s="84"/>
      <c r="AB702" s="84"/>
      <c r="AC702" s="84"/>
      <c r="AD702" s="84"/>
      <c r="AE702" s="84"/>
      <c r="AF702" s="84"/>
      <c r="AG702" s="84"/>
      <c r="AH702" s="84"/>
      <c r="AI702" s="84"/>
      <c r="AJ702" s="84"/>
      <c r="AK702" s="84"/>
      <c r="AL702" s="84"/>
    </row>
    <row r="703">
      <c r="A703" s="83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  <c r="AA703" s="84"/>
      <c r="AB703" s="84"/>
      <c r="AC703" s="84"/>
      <c r="AD703" s="84"/>
      <c r="AE703" s="84"/>
      <c r="AF703" s="84"/>
      <c r="AG703" s="84"/>
      <c r="AH703" s="84"/>
      <c r="AI703" s="84"/>
      <c r="AJ703" s="84"/>
      <c r="AK703" s="84"/>
      <c r="AL703" s="84"/>
    </row>
    <row r="704">
      <c r="A704" s="83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  <c r="AA704" s="84"/>
      <c r="AB704" s="84"/>
      <c r="AC704" s="84"/>
      <c r="AD704" s="84"/>
      <c r="AE704" s="84"/>
      <c r="AF704" s="84"/>
      <c r="AG704" s="84"/>
      <c r="AH704" s="84"/>
      <c r="AI704" s="84"/>
      <c r="AJ704" s="84"/>
      <c r="AK704" s="84"/>
      <c r="AL704" s="84"/>
    </row>
    <row r="705">
      <c r="A705" s="83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  <c r="AA705" s="84"/>
      <c r="AB705" s="84"/>
      <c r="AC705" s="84"/>
      <c r="AD705" s="84"/>
      <c r="AE705" s="84"/>
      <c r="AF705" s="84"/>
      <c r="AG705" s="84"/>
      <c r="AH705" s="84"/>
      <c r="AI705" s="84"/>
      <c r="AJ705" s="84"/>
      <c r="AK705" s="84"/>
      <c r="AL705" s="84"/>
    </row>
    <row r="706">
      <c r="A706" s="83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  <c r="AA706" s="84"/>
      <c r="AB706" s="84"/>
      <c r="AC706" s="84"/>
      <c r="AD706" s="84"/>
      <c r="AE706" s="84"/>
      <c r="AF706" s="84"/>
      <c r="AG706" s="84"/>
      <c r="AH706" s="84"/>
      <c r="AI706" s="84"/>
      <c r="AJ706" s="84"/>
      <c r="AK706" s="84"/>
      <c r="AL706" s="84"/>
    </row>
    <row r="707">
      <c r="A707" s="83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  <c r="AA707" s="84"/>
      <c r="AB707" s="84"/>
      <c r="AC707" s="84"/>
      <c r="AD707" s="84"/>
      <c r="AE707" s="84"/>
      <c r="AF707" s="84"/>
      <c r="AG707" s="84"/>
      <c r="AH707" s="84"/>
      <c r="AI707" s="84"/>
      <c r="AJ707" s="84"/>
      <c r="AK707" s="84"/>
      <c r="AL707" s="84"/>
    </row>
    <row r="708">
      <c r="A708" s="83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  <c r="AA708" s="84"/>
      <c r="AB708" s="84"/>
      <c r="AC708" s="84"/>
      <c r="AD708" s="84"/>
      <c r="AE708" s="84"/>
      <c r="AF708" s="84"/>
      <c r="AG708" s="84"/>
      <c r="AH708" s="84"/>
      <c r="AI708" s="84"/>
      <c r="AJ708" s="84"/>
      <c r="AK708" s="84"/>
      <c r="AL708" s="84"/>
    </row>
    <row r="709">
      <c r="A709" s="83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  <c r="AA709" s="84"/>
      <c r="AB709" s="84"/>
      <c r="AC709" s="84"/>
      <c r="AD709" s="84"/>
      <c r="AE709" s="84"/>
      <c r="AF709" s="84"/>
      <c r="AG709" s="84"/>
      <c r="AH709" s="84"/>
      <c r="AI709" s="84"/>
      <c r="AJ709" s="84"/>
      <c r="AK709" s="84"/>
      <c r="AL709" s="84"/>
    </row>
    <row r="710">
      <c r="A710" s="83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  <c r="AA710" s="84"/>
      <c r="AB710" s="84"/>
      <c r="AC710" s="84"/>
      <c r="AD710" s="84"/>
      <c r="AE710" s="84"/>
      <c r="AF710" s="84"/>
      <c r="AG710" s="84"/>
      <c r="AH710" s="84"/>
      <c r="AI710" s="84"/>
      <c r="AJ710" s="84"/>
      <c r="AK710" s="84"/>
      <c r="AL710" s="84"/>
    </row>
    <row r="711">
      <c r="A711" s="83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  <c r="AA711" s="84"/>
      <c r="AB711" s="84"/>
      <c r="AC711" s="84"/>
      <c r="AD711" s="84"/>
      <c r="AE711" s="84"/>
      <c r="AF711" s="84"/>
      <c r="AG711" s="84"/>
      <c r="AH711" s="84"/>
      <c r="AI711" s="84"/>
      <c r="AJ711" s="84"/>
      <c r="AK711" s="84"/>
      <c r="AL711" s="84"/>
    </row>
    <row r="712">
      <c r="A712" s="83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84"/>
      <c r="AC712" s="84"/>
      <c r="AD712" s="84"/>
      <c r="AE712" s="84"/>
      <c r="AF712" s="84"/>
      <c r="AG712" s="84"/>
      <c r="AH712" s="84"/>
      <c r="AI712" s="84"/>
      <c r="AJ712" s="84"/>
      <c r="AK712" s="84"/>
      <c r="AL712" s="84"/>
    </row>
    <row r="713">
      <c r="A713" s="83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84"/>
      <c r="AB713" s="84"/>
      <c r="AC713" s="84"/>
      <c r="AD713" s="84"/>
      <c r="AE713" s="84"/>
      <c r="AF713" s="84"/>
      <c r="AG713" s="84"/>
      <c r="AH713" s="84"/>
      <c r="AI713" s="84"/>
      <c r="AJ713" s="84"/>
      <c r="AK713" s="84"/>
      <c r="AL713" s="84"/>
    </row>
    <row r="714">
      <c r="A714" s="83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  <c r="AA714" s="84"/>
      <c r="AB714" s="84"/>
      <c r="AC714" s="84"/>
      <c r="AD714" s="84"/>
      <c r="AE714" s="84"/>
      <c r="AF714" s="84"/>
      <c r="AG714" s="84"/>
      <c r="AH714" s="84"/>
      <c r="AI714" s="84"/>
      <c r="AJ714" s="84"/>
      <c r="AK714" s="84"/>
      <c r="AL714" s="84"/>
    </row>
    <row r="715">
      <c r="A715" s="83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  <c r="AA715" s="84"/>
      <c r="AB715" s="84"/>
      <c r="AC715" s="84"/>
      <c r="AD715" s="84"/>
      <c r="AE715" s="84"/>
      <c r="AF715" s="84"/>
      <c r="AG715" s="84"/>
      <c r="AH715" s="84"/>
      <c r="AI715" s="84"/>
      <c r="AJ715" s="84"/>
      <c r="AK715" s="84"/>
      <c r="AL715" s="84"/>
    </row>
    <row r="716">
      <c r="A716" s="83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  <c r="AA716" s="84"/>
      <c r="AB716" s="84"/>
      <c r="AC716" s="84"/>
      <c r="AD716" s="84"/>
      <c r="AE716" s="84"/>
      <c r="AF716" s="84"/>
      <c r="AG716" s="84"/>
      <c r="AH716" s="84"/>
      <c r="AI716" s="84"/>
      <c r="AJ716" s="84"/>
      <c r="AK716" s="84"/>
      <c r="AL716" s="84"/>
    </row>
    <row r="717">
      <c r="A717" s="83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  <c r="AA717" s="84"/>
      <c r="AB717" s="84"/>
      <c r="AC717" s="84"/>
      <c r="AD717" s="84"/>
      <c r="AE717" s="84"/>
      <c r="AF717" s="84"/>
      <c r="AG717" s="84"/>
      <c r="AH717" s="84"/>
      <c r="AI717" s="84"/>
      <c r="AJ717" s="84"/>
      <c r="AK717" s="84"/>
      <c r="AL717" s="84"/>
    </row>
    <row r="718">
      <c r="A718" s="83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  <c r="AA718" s="84"/>
      <c r="AB718" s="84"/>
      <c r="AC718" s="84"/>
      <c r="AD718" s="84"/>
      <c r="AE718" s="84"/>
      <c r="AF718" s="84"/>
      <c r="AG718" s="84"/>
      <c r="AH718" s="84"/>
      <c r="AI718" s="84"/>
      <c r="AJ718" s="84"/>
      <c r="AK718" s="84"/>
      <c r="AL718" s="84"/>
    </row>
    <row r="719">
      <c r="A719" s="83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  <c r="AA719" s="84"/>
      <c r="AB719" s="84"/>
      <c r="AC719" s="84"/>
      <c r="AD719" s="84"/>
      <c r="AE719" s="84"/>
      <c r="AF719" s="84"/>
      <c r="AG719" s="84"/>
      <c r="AH719" s="84"/>
      <c r="AI719" s="84"/>
      <c r="AJ719" s="84"/>
      <c r="AK719" s="84"/>
      <c r="AL719" s="84"/>
    </row>
    <row r="720">
      <c r="A720" s="83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  <c r="AA720" s="84"/>
      <c r="AB720" s="84"/>
      <c r="AC720" s="84"/>
      <c r="AD720" s="84"/>
      <c r="AE720" s="84"/>
      <c r="AF720" s="84"/>
      <c r="AG720" s="84"/>
      <c r="AH720" s="84"/>
      <c r="AI720" s="84"/>
      <c r="AJ720" s="84"/>
      <c r="AK720" s="84"/>
      <c r="AL720" s="84"/>
    </row>
    <row r="721">
      <c r="A721" s="83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  <c r="AA721" s="84"/>
      <c r="AB721" s="84"/>
      <c r="AC721" s="84"/>
      <c r="AD721" s="84"/>
      <c r="AE721" s="84"/>
      <c r="AF721" s="84"/>
      <c r="AG721" s="84"/>
      <c r="AH721" s="84"/>
      <c r="AI721" s="84"/>
      <c r="AJ721" s="84"/>
      <c r="AK721" s="84"/>
      <c r="AL721" s="84"/>
    </row>
    <row r="722">
      <c r="A722" s="83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  <c r="AA722" s="84"/>
      <c r="AB722" s="84"/>
      <c r="AC722" s="84"/>
      <c r="AD722" s="84"/>
      <c r="AE722" s="84"/>
      <c r="AF722" s="84"/>
      <c r="AG722" s="84"/>
      <c r="AH722" s="84"/>
      <c r="AI722" s="84"/>
      <c r="AJ722" s="84"/>
      <c r="AK722" s="84"/>
      <c r="AL722" s="84"/>
    </row>
    <row r="723">
      <c r="A723" s="83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  <c r="AA723" s="84"/>
      <c r="AB723" s="84"/>
      <c r="AC723" s="84"/>
      <c r="AD723" s="84"/>
      <c r="AE723" s="84"/>
      <c r="AF723" s="84"/>
      <c r="AG723" s="84"/>
      <c r="AH723" s="84"/>
      <c r="AI723" s="84"/>
      <c r="AJ723" s="84"/>
      <c r="AK723" s="84"/>
      <c r="AL723" s="84"/>
    </row>
    <row r="724">
      <c r="A724" s="83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  <c r="AA724" s="84"/>
      <c r="AB724" s="84"/>
      <c r="AC724" s="84"/>
      <c r="AD724" s="84"/>
      <c r="AE724" s="84"/>
      <c r="AF724" s="84"/>
      <c r="AG724" s="84"/>
      <c r="AH724" s="84"/>
      <c r="AI724" s="84"/>
      <c r="AJ724" s="84"/>
      <c r="AK724" s="84"/>
      <c r="AL724" s="84"/>
    </row>
    <row r="725">
      <c r="A725" s="83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  <c r="AA725" s="84"/>
      <c r="AB725" s="84"/>
      <c r="AC725" s="84"/>
      <c r="AD725" s="84"/>
      <c r="AE725" s="84"/>
      <c r="AF725" s="84"/>
      <c r="AG725" s="84"/>
      <c r="AH725" s="84"/>
      <c r="AI725" s="84"/>
      <c r="AJ725" s="84"/>
      <c r="AK725" s="84"/>
      <c r="AL725" s="84"/>
    </row>
    <row r="726">
      <c r="A726" s="83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  <c r="AA726" s="84"/>
      <c r="AB726" s="84"/>
      <c r="AC726" s="84"/>
      <c r="AD726" s="84"/>
      <c r="AE726" s="84"/>
      <c r="AF726" s="84"/>
      <c r="AG726" s="84"/>
      <c r="AH726" s="84"/>
      <c r="AI726" s="84"/>
      <c r="AJ726" s="84"/>
      <c r="AK726" s="84"/>
      <c r="AL726" s="84"/>
    </row>
    <row r="727">
      <c r="A727" s="83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  <c r="AA727" s="84"/>
      <c r="AB727" s="84"/>
      <c r="AC727" s="84"/>
      <c r="AD727" s="84"/>
      <c r="AE727" s="84"/>
      <c r="AF727" s="84"/>
      <c r="AG727" s="84"/>
      <c r="AH727" s="84"/>
      <c r="AI727" s="84"/>
      <c r="AJ727" s="84"/>
      <c r="AK727" s="84"/>
      <c r="AL727" s="84"/>
    </row>
    <row r="728">
      <c r="A728" s="83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  <c r="AA728" s="84"/>
      <c r="AB728" s="84"/>
      <c r="AC728" s="84"/>
      <c r="AD728" s="84"/>
      <c r="AE728" s="84"/>
      <c r="AF728" s="84"/>
      <c r="AG728" s="84"/>
      <c r="AH728" s="84"/>
      <c r="AI728" s="84"/>
      <c r="AJ728" s="84"/>
      <c r="AK728" s="84"/>
      <c r="AL728" s="84"/>
    </row>
    <row r="729">
      <c r="A729" s="83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  <c r="AA729" s="84"/>
      <c r="AB729" s="84"/>
      <c r="AC729" s="84"/>
      <c r="AD729" s="84"/>
      <c r="AE729" s="84"/>
      <c r="AF729" s="84"/>
      <c r="AG729" s="84"/>
      <c r="AH729" s="84"/>
      <c r="AI729" s="84"/>
      <c r="AJ729" s="84"/>
      <c r="AK729" s="84"/>
      <c r="AL729" s="84"/>
    </row>
    <row r="730">
      <c r="A730" s="83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  <c r="AA730" s="84"/>
      <c r="AB730" s="84"/>
      <c r="AC730" s="84"/>
      <c r="AD730" s="84"/>
      <c r="AE730" s="84"/>
      <c r="AF730" s="84"/>
      <c r="AG730" s="84"/>
      <c r="AH730" s="84"/>
      <c r="AI730" s="84"/>
      <c r="AJ730" s="84"/>
      <c r="AK730" s="84"/>
      <c r="AL730" s="84"/>
    </row>
    <row r="731">
      <c r="A731" s="83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  <c r="AA731" s="84"/>
      <c r="AB731" s="84"/>
      <c r="AC731" s="84"/>
      <c r="AD731" s="84"/>
      <c r="AE731" s="84"/>
      <c r="AF731" s="84"/>
      <c r="AG731" s="84"/>
      <c r="AH731" s="84"/>
      <c r="AI731" s="84"/>
      <c r="AJ731" s="84"/>
      <c r="AK731" s="84"/>
      <c r="AL731" s="84"/>
    </row>
    <row r="732">
      <c r="A732" s="83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  <c r="AA732" s="84"/>
      <c r="AB732" s="84"/>
      <c r="AC732" s="84"/>
      <c r="AD732" s="84"/>
      <c r="AE732" s="84"/>
      <c r="AF732" s="84"/>
      <c r="AG732" s="84"/>
      <c r="AH732" s="84"/>
      <c r="AI732" s="84"/>
      <c r="AJ732" s="84"/>
      <c r="AK732" s="84"/>
      <c r="AL732" s="84"/>
    </row>
    <row r="733">
      <c r="A733" s="83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  <c r="AA733" s="84"/>
      <c r="AB733" s="84"/>
      <c r="AC733" s="84"/>
      <c r="AD733" s="84"/>
      <c r="AE733" s="84"/>
      <c r="AF733" s="84"/>
      <c r="AG733" s="84"/>
      <c r="AH733" s="84"/>
      <c r="AI733" s="84"/>
      <c r="AJ733" s="84"/>
      <c r="AK733" s="84"/>
      <c r="AL733" s="84"/>
    </row>
    <row r="734">
      <c r="A734" s="83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  <c r="AA734" s="84"/>
      <c r="AB734" s="84"/>
      <c r="AC734" s="84"/>
      <c r="AD734" s="84"/>
      <c r="AE734" s="84"/>
      <c r="AF734" s="84"/>
      <c r="AG734" s="84"/>
      <c r="AH734" s="84"/>
      <c r="AI734" s="84"/>
      <c r="AJ734" s="84"/>
      <c r="AK734" s="84"/>
      <c r="AL734" s="84"/>
    </row>
    <row r="735">
      <c r="A735" s="83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  <c r="AA735" s="84"/>
      <c r="AB735" s="84"/>
      <c r="AC735" s="84"/>
      <c r="AD735" s="84"/>
      <c r="AE735" s="84"/>
      <c r="AF735" s="84"/>
      <c r="AG735" s="84"/>
      <c r="AH735" s="84"/>
      <c r="AI735" s="84"/>
      <c r="AJ735" s="84"/>
      <c r="AK735" s="84"/>
      <c r="AL735" s="84"/>
    </row>
    <row r="736">
      <c r="A736" s="83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  <c r="AA736" s="84"/>
      <c r="AB736" s="84"/>
      <c r="AC736" s="84"/>
      <c r="AD736" s="84"/>
      <c r="AE736" s="84"/>
      <c r="AF736" s="84"/>
      <c r="AG736" s="84"/>
      <c r="AH736" s="84"/>
      <c r="AI736" s="84"/>
      <c r="AJ736" s="84"/>
      <c r="AK736" s="84"/>
      <c r="AL736" s="84"/>
    </row>
    <row r="737">
      <c r="A737" s="83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  <c r="AA737" s="84"/>
      <c r="AB737" s="84"/>
      <c r="AC737" s="84"/>
      <c r="AD737" s="84"/>
      <c r="AE737" s="84"/>
      <c r="AF737" s="84"/>
      <c r="AG737" s="84"/>
      <c r="AH737" s="84"/>
      <c r="AI737" s="84"/>
      <c r="AJ737" s="84"/>
      <c r="AK737" s="84"/>
      <c r="AL737" s="84"/>
    </row>
    <row r="738">
      <c r="A738" s="83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  <c r="AA738" s="84"/>
      <c r="AB738" s="84"/>
      <c r="AC738" s="84"/>
      <c r="AD738" s="84"/>
      <c r="AE738" s="84"/>
      <c r="AF738" s="84"/>
      <c r="AG738" s="84"/>
      <c r="AH738" s="84"/>
      <c r="AI738" s="84"/>
      <c r="AJ738" s="84"/>
      <c r="AK738" s="84"/>
      <c r="AL738" s="84"/>
    </row>
    <row r="739">
      <c r="A739" s="83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  <c r="AA739" s="84"/>
      <c r="AB739" s="84"/>
      <c r="AC739" s="84"/>
      <c r="AD739" s="84"/>
      <c r="AE739" s="84"/>
      <c r="AF739" s="84"/>
      <c r="AG739" s="84"/>
      <c r="AH739" s="84"/>
      <c r="AI739" s="84"/>
      <c r="AJ739" s="84"/>
      <c r="AK739" s="84"/>
      <c r="AL739" s="84"/>
    </row>
    <row r="740">
      <c r="A740" s="83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  <c r="AA740" s="84"/>
      <c r="AB740" s="84"/>
      <c r="AC740" s="84"/>
      <c r="AD740" s="84"/>
      <c r="AE740" s="84"/>
      <c r="AF740" s="84"/>
      <c r="AG740" s="84"/>
      <c r="AH740" s="84"/>
      <c r="AI740" s="84"/>
      <c r="AJ740" s="84"/>
      <c r="AK740" s="84"/>
      <c r="AL740" s="84"/>
    </row>
    <row r="741">
      <c r="A741" s="83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  <c r="AA741" s="84"/>
      <c r="AB741" s="84"/>
      <c r="AC741" s="84"/>
      <c r="AD741" s="84"/>
      <c r="AE741" s="84"/>
      <c r="AF741" s="84"/>
      <c r="AG741" s="84"/>
      <c r="AH741" s="84"/>
      <c r="AI741" s="84"/>
      <c r="AJ741" s="84"/>
      <c r="AK741" s="84"/>
      <c r="AL741" s="84"/>
    </row>
    <row r="742">
      <c r="A742" s="83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  <c r="AA742" s="84"/>
      <c r="AB742" s="84"/>
      <c r="AC742" s="84"/>
      <c r="AD742" s="84"/>
      <c r="AE742" s="84"/>
      <c r="AF742" s="84"/>
      <c r="AG742" s="84"/>
      <c r="AH742" s="84"/>
      <c r="AI742" s="84"/>
      <c r="AJ742" s="84"/>
      <c r="AK742" s="84"/>
      <c r="AL742" s="84"/>
    </row>
    <row r="743">
      <c r="A743" s="83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  <c r="AA743" s="84"/>
      <c r="AB743" s="84"/>
      <c r="AC743" s="84"/>
      <c r="AD743" s="84"/>
      <c r="AE743" s="84"/>
      <c r="AF743" s="84"/>
      <c r="AG743" s="84"/>
      <c r="AH743" s="84"/>
      <c r="AI743" s="84"/>
      <c r="AJ743" s="84"/>
      <c r="AK743" s="84"/>
      <c r="AL743" s="84"/>
    </row>
    <row r="744">
      <c r="A744" s="83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  <c r="AA744" s="84"/>
      <c r="AB744" s="84"/>
      <c r="AC744" s="84"/>
      <c r="AD744" s="84"/>
      <c r="AE744" s="84"/>
      <c r="AF744" s="84"/>
      <c r="AG744" s="84"/>
      <c r="AH744" s="84"/>
      <c r="AI744" s="84"/>
      <c r="AJ744" s="84"/>
      <c r="AK744" s="84"/>
      <c r="AL744" s="84"/>
    </row>
    <row r="745">
      <c r="A745" s="83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  <c r="AA745" s="84"/>
      <c r="AB745" s="84"/>
      <c r="AC745" s="84"/>
      <c r="AD745" s="84"/>
      <c r="AE745" s="84"/>
      <c r="AF745" s="84"/>
      <c r="AG745" s="84"/>
      <c r="AH745" s="84"/>
      <c r="AI745" s="84"/>
      <c r="AJ745" s="84"/>
      <c r="AK745" s="84"/>
      <c r="AL745" s="84"/>
    </row>
    <row r="746">
      <c r="A746" s="83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  <c r="AA746" s="84"/>
      <c r="AB746" s="84"/>
      <c r="AC746" s="84"/>
      <c r="AD746" s="84"/>
      <c r="AE746" s="84"/>
      <c r="AF746" s="84"/>
      <c r="AG746" s="84"/>
      <c r="AH746" s="84"/>
      <c r="AI746" s="84"/>
      <c r="AJ746" s="84"/>
      <c r="AK746" s="84"/>
      <c r="AL746" s="84"/>
    </row>
    <row r="747">
      <c r="A747" s="83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  <c r="AA747" s="84"/>
      <c r="AB747" s="84"/>
      <c r="AC747" s="84"/>
      <c r="AD747" s="84"/>
      <c r="AE747" s="84"/>
      <c r="AF747" s="84"/>
      <c r="AG747" s="84"/>
      <c r="AH747" s="84"/>
      <c r="AI747" s="84"/>
      <c r="AJ747" s="84"/>
      <c r="AK747" s="84"/>
      <c r="AL747" s="84"/>
    </row>
    <row r="748">
      <c r="A748" s="83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  <c r="AA748" s="84"/>
      <c r="AB748" s="84"/>
      <c r="AC748" s="84"/>
      <c r="AD748" s="84"/>
      <c r="AE748" s="84"/>
      <c r="AF748" s="84"/>
      <c r="AG748" s="84"/>
      <c r="AH748" s="84"/>
      <c r="AI748" s="84"/>
      <c r="AJ748" s="84"/>
      <c r="AK748" s="84"/>
      <c r="AL748" s="84"/>
    </row>
    <row r="749">
      <c r="A749" s="83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  <c r="AA749" s="84"/>
      <c r="AB749" s="84"/>
      <c r="AC749" s="84"/>
      <c r="AD749" s="84"/>
      <c r="AE749" s="84"/>
      <c r="AF749" s="84"/>
      <c r="AG749" s="84"/>
      <c r="AH749" s="84"/>
      <c r="AI749" s="84"/>
      <c r="AJ749" s="84"/>
      <c r="AK749" s="84"/>
      <c r="AL749" s="84"/>
    </row>
    <row r="750">
      <c r="A750" s="83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  <c r="AA750" s="84"/>
      <c r="AB750" s="84"/>
      <c r="AC750" s="84"/>
      <c r="AD750" s="84"/>
      <c r="AE750" s="84"/>
      <c r="AF750" s="84"/>
      <c r="AG750" s="84"/>
      <c r="AH750" s="84"/>
      <c r="AI750" s="84"/>
      <c r="AJ750" s="84"/>
      <c r="AK750" s="84"/>
      <c r="AL750" s="84"/>
    </row>
    <row r="751">
      <c r="A751" s="83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  <c r="AA751" s="84"/>
      <c r="AB751" s="84"/>
      <c r="AC751" s="84"/>
      <c r="AD751" s="84"/>
      <c r="AE751" s="84"/>
      <c r="AF751" s="84"/>
      <c r="AG751" s="84"/>
      <c r="AH751" s="84"/>
      <c r="AI751" s="84"/>
      <c r="AJ751" s="84"/>
      <c r="AK751" s="84"/>
      <c r="AL751" s="84"/>
    </row>
    <row r="752">
      <c r="A752" s="83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  <c r="AA752" s="84"/>
      <c r="AB752" s="84"/>
      <c r="AC752" s="84"/>
      <c r="AD752" s="84"/>
      <c r="AE752" s="84"/>
      <c r="AF752" s="84"/>
      <c r="AG752" s="84"/>
      <c r="AH752" s="84"/>
      <c r="AI752" s="84"/>
      <c r="AJ752" s="84"/>
      <c r="AK752" s="84"/>
      <c r="AL752" s="84"/>
    </row>
    <row r="753">
      <c r="A753" s="83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  <c r="AA753" s="84"/>
      <c r="AB753" s="84"/>
      <c r="AC753" s="84"/>
      <c r="AD753" s="84"/>
      <c r="AE753" s="84"/>
      <c r="AF753" s="84"/>
      <c r="AG753" s="84"/>
      <c r="AH753" s="84"/>
      <c r="AI753" s="84"/>
      <c r="AJ753" s="84"/>
      <c r="AK753" s="84"/>
      <c r="AL753" s="84"/>
    </row>
    <row r="754">
      <c r="A754" s="83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  <c r="AA754" s="84"/>
      <c r="AB754" s="84"/>
      <c r="AC754" s="84"/>
      <c r="AD754" s="84"/>
      <c r="AE754" s="84"/>
      <c r="AF754" s="84"/>
      <c r="AG754" s="84"/>
      <c r="AH754" s="84"/>
      <c r="AI754" s="84"/>
      <c r="AJ754" s="84"/>
      <c r="AK754" s="84"/>
      <c r="AL754" s="84"/>
    </row>
    <row r="755">
      <c r="A755" s="83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  <c r="AA755" s="84"/>
      <c r="AB755" s="84"/>
      <c r="AC755" s="84"/>
      <c r="AD755" s="84"/>
      <c r="AE755" s="84"/>
      <c r="AF755" s="84"/>
      <c r="AG755" s="84"/>
      <c r="AH755" s="84"/>
      <c r="AI755" s="84"/>
      <c r="AJ755" s="84"/>
      <c r="AK755" s="84"/>
      <c r="AL755" s="84"/>
    </row>
    <row r="756">
      <c r="A756" s="83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  <c r="AA756" s="84"/>
      <c r="AB756" s="84"/>
      <c r="AC756" s="84"/>
      <c r="AD756" s="84"/>
      <c r="AE756" s="84"/>
      <c r="AF756" s="84"/>
      <c r="AG756" s="84"/>
      <c r="AH756" s="84"/>
      <c r="AI756" s="84"/>
      <c r="AJ756" s="84"/>
      <c r="AK756" s="84"/>
      <c r="AL756" s="84"/>
    </row>
    <row r="757">
      <c r="A757" s="83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  <c r="AA757" s="84"/>
      <c r="AB757" s="84"/>
      <c r="AC757" s="84"/>
      <c r="AD757" s="84"/>
      <c r="AE757" s="84"/>
      <c r="AF757" s="84"/>
      <c r="AG757" s="84"/>
      <c r="AH757" s="84"/>
      <c r="AI757" s="84"/>
      <c r="AJ757" s="84"/>
      <c r="AK757" s="84"/>
      <c r="AL757" s="84"/>
    </row>
    <row r="758">
      <c r="A758" s="83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  <c r="AA758" s="84"/>
      <c r="AB758" s="84"/>
      <c r="AC758" s="84"/>
      <c r="AD758" s="84"/>
      <c r="AE758" s="84"/>
      <c r="AF758" s="84"/>
      <c r="AG758" s="84"/>
      <c r="AH758" s="84"/>
      <c r="AI758" s="84"/>
      <c r="AJ758" s="84"/>
      <c r="AK758" s="84"/>
      <c r="AL758" s="84"/>
    </row>
    <row r="759">
      <c r="A759" s="83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  <c r="AA759" s="84"/>
      <c r="AB759" s="84"/>
      <c r="AC759" s="84"/>
      <c r="AD759" s="84"/>
      <c r="AE759" s="84"/>
      <c r="AF759" s="84"/>
      <c r="AG759" s="84"/>
      <c r="AH759" s="84"/>
      <c r="AI759" s="84"/>
      <c r="AJ759" s="84"/>
      <c r="AK759" s="84"/>
      <c r="AL759" s="84"/>
    </row>
    <row r="760">
      <c r="A760" s="83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  <c r="AA760" s="84"/>
      <c r="AB760" s="84"/>
      <c r="AC760" s="84"/>
      <c r="AD760" s="84"/>
      <c r="AE760" s="84"/>
      <c r="AF760" s="84"/>
      <c r="AG760" s="84"/>
      <c r="AH760" s="84"/>
      <c r="AI760" s="84"/>
      <c r="AJ760" s="84"/>
      <c r="AK760" s="84"/>
      <c r="AL760" s="84"/>
    </row>
    <row r="761">
      <c r="A761" s="83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  <c r="AA761" s="84"/>
      <c r="AB761" s="84"/>
      <c r="AC761" s="84"/>
      <c r="AD761" s="84"/>
      <c r="AE761" s="84"/>
      <c r="AF761" s="84"/>
      <c r="AG761" s="84"/>
      <c r="AH761" s="84"/>
      <c r="AI761" s="84"/>
      <c r="AJ761" s="84"/>
      <c r="AK761" s="84"/>
      <c r="AL761" s="84"/>
    </row>
    <row r="762">
      <c r="A762" s="83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  <c r="AA762" s="84"/>
      <c r="AB762" s="84"/>
      <c r="AC762" s="84"/>
      <c r="AD762" s="84"/>
      <c r="AE762" s="84"/>
      <c r="AF762" s="84"/>
      <c r="AG762" s="84"/>
      <c r="AH762" s="84"/>
      <c r="AI762" s="84"/>
      <c r="AJ762" s="84"/>
      <c r="AK762" s="84"/>
      <c r="AL762" s="84"/>
    </row>
    <row r="763">
      <c r="A763" s="83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  <c r="AA763" s="84"/>
      <c r="AB763" s="84"/>
      <c r="AC763" s="84"/>
      <c r="AD763" s="84"/>
      <c r="AE763" s="84"/>
      <c r="AF763" s="84"/>
      <c r="AG763" s="84"/>
      <c r="AH763" s="84"/>
      <c r="AI763" s="84"/>
      <c r="AJ763" s="84"/>
      <c r="AK763" s="84"/>
      <c r="AL763" s="84"/>
    </row>
    <row r="764">
      <c r="A764" s="83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  <c r="AA764" s="84"/>
      <c r="AB764" s="84"/>
      <c r="AC764" s="84"/>
      <c r="AD764" s="84"/>
      <c r="AE764" s="84"/>
      <c r="AF764" s="84"/>
      <c r="AG764" s="84"/>
      <c r="AH764" s="84"/>
      <c r="AI764" s="84"/>
      <c r="AJ764" s="84"/>
      <c r="AK764" s="84"/>
      <c r="AL764" s="84"/>
    </row>
    <row r="765">
      <c r="A765" s="83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  <c r="AA765" s="84"/>
      <c r="AB765" s="84"/>
      <c r="AC765" s="84"/>
      <c r="AD765" s="84"/>
      <c r="AE765" s="84"/>
      <c r="AF765" s="84"/>
      <c r="AG765" s="84"/>
      <c r="AH765" s="84"/>
      <c r="AI765" s="84"/>
      <c r="AJ765" s="84"/>
      <c r="AK765" s="84"/>
      <c r="AL765" s="84"/>
    </row>
    <row r="766">
      <c r="A766" s="83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  <c r="AA766" s="84"/>
      <c r="AB766" s="84"/>
      <c r="AC766" s="84"/>
      <c r="AD766" s="84"/>
      <c r="AE766" s="84"/>
      <c r="AF766" s="84"/>
      <c r="AG766" s="84"/>
      <c r="AH766" s="84"/>
      <c r="AI766" s="84"/>
      <c r="AJ766" s="84"/>
      <c r="AK766" s="84"/>
      <c r="AL766" s="84"/>
    </row>
    <row r="767">
      <c r="A767" s="83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  <c r="AA767" s="84"/>
      <c r="AB767" s="84"/>
      <c r="AC767" s="84"/>
      <c r="AD767" s="84"/>
      <c r="AE767" s="84"/>
      <c r="AF767" s="84"/>
      <c r="AG767" s="84"/>
      <c r="AH767" s="84"/>
      <c r="AI767" s="84"/>
      <c r="AJ767" s="84"/>
      <c r="AK767" s="84"/>
      <c r="AL767" s="84"/>
    </row>
    <row r="768">
      <c r="A768" s="83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  <c r="AA768" s="84"/>
      <c r="AB768" s="84"/>
      <c r="AC768" s="84"/>
      <c r="AD768" s="84"/>
      <c r="AE768" s="84"/>
      <c r="AF768" s="84"/>
      <c r="AG768" s="84"/>
      <c r="AH768" s="84"/>
      <c r="AI768" s="84"/>
      <c r="AJ768" s="84"/>
      <c r="AK768" s="84"/>
      <c r="AL768" s="84"/>
    </row>
    <row r="769">
      <c r="A769" s="83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  <c r="AA769" s="84"/>
      <c r="AB769" s="84"/>
      <c r="AC769" s="84"/>
      <c r="AD769" s="84"/>
      <c r="AE769" s="84"/>
      <c r="AF769" s="84"/>
      <c r="AG769" s="84"/>
      <c r="AH769" s="84"/>
      <c r="AI769" s="84"/>
      <c r="AJ769" s="84"/>
      <c r="AK769" s="84"/>
      <c r="AL769" s="84"/>
    </row>
    <row r="770">
      <c r="A770" s="83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  <c r="AA770" s="84"/>
      <c r="AB770" s="84"/>
      <c r="AC770" s="84"/>
      <c r="AD770" s="84"/>
      <c r="AE770" s="84"/>
      <c r="AF770" s="84"/>
      <c r="AG770" s="84"/>
      <c r="AH770" s="84"/>
      <c r="AI770" s="84"/>
      <c r="AJ770" s="84"/>
      <c r="AK770" s="84"/>
      <c r="AL770" s="84"/>
    </row>
    <row r="771">
      <c r="A771" s="83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  <c r="AA771" s="84"/>
      <c r="AB771" s="84"/>
      <c r="AC771" s="84"/>
      <c r="AD771" s="84"/>
      <c r="AE771" s="84"/>
      <c r="AF771" s="84"/>
      <c r="AG771" s="84"/>
      <c r="AH771" s="84"/>
      <c r="AI771" s="84"/>
      <c r="AJ771" s="84"/>
      <c r="AK771" s="84"/>
      <c r="AL771" s="84"/>
    </row>
    <row r="772">
      <c r="A772" s="83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  <c r="AA772" s="84"/>
      <c r="AB772" s="84"/>
      <c r="AC772" s="84"/>
      <c r="AD772" s="84"/>
      <c r="AE772" s="84"/>
      <c r="AF772" s="84"/>
      <c r="AG772" s="84"/>
      <c r="AH772" s="84"/>
      <c r="AI772" s="84"/>
      <c r="AJ772" s="84"/>
      <c r="AK772" s="84"/>
      <c r="AL772" s="84"/>
    </row>
    <row r="773">
      <c r="A773" s="83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  <c r="AA773" s="84"/>
      <c r="AB773" s="84"/>
      <c r="AC773" s="84"/>
      <c r="AD773" s="84"/>
      <c r="AE773" s="84"/>
      <c r="AF773" s="84"/>
      <c r="AG773" s="84"/>
      <c r="AH773" s="84"/>
      <c r="AI773" s="84"/>
      <c r="AJ773" s="84"/>
      <c r="AK773" s="84"/>
      <c r="AL773" s="84"/>
    </row>
    <row r="774">
      <c r="A774" s="83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  <c r="AA774" s="84"/>
      <c r="AB774" s="84"/>
      <c r="AC774" s="84"/>
      <c r="AD774" s="84"/>
      <c r="AE774" s="84"/>
      <c r="AF774" s="84"/>
      <c r="AG774" s="84"/>
      <c r="AH774" s="84"/>
      <c r="AI774" s="84"/>
      <c r="AJ774" s="84"/>
      <c r="AK774" s="84"/>
      <c r="AL774" s="84"/>
    </row>
    <row r="775">
      <c r="A775" s="83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  <c r="AA775" s="84"/>
      <c r="AB775" s="84"/>
      <c r="AC775" s="84"/>
      <c r="AD775" s="84"/>
      <c r="AE775" s="84"/>
      <c r="AF775" s="84"/>
      <c r="AG775" s="84"/>
      <c r="AH775" s="84"/>
      <c r="AI775" s="84"/>
      <c r="AJ775" s="84"/>
      <c r="AK775" s="84"/>
      <c r="AL775" s="84"/>
    </row>
    <row r="776">
      <c r="A776" s="83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  <c r="AA776" s="84"/>
      <c r="AB776" s="84"/>
      <c r="AC776" s="84"/>
      <c r="AD776" s="84"/>
      <c r="AE776" s="84"/>
      <c r="AF776" s="84"/>
      <c r="AG776" s="84"/>
      <c r="AH776" s="84"/>
      <c r="AI776" s="84"/>
      <c r="AJ776" s="84"/>
      <c r="AK776" s="84"/>
      <c r="AL776" s="84"/>
    </row>
    <row r="777">
      <c r="A777" s="83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  <c r="AA777" s="84"/>
      <c r="AB777" s="84"/>
      <c r="AC777" s="84"/>
      <c r="AD777" s="84"/>
      <c r="AE777" s="84"/>
      <c r="AF777" s="84"/>
      <c r="AG777" s="84"/>
      <c r="AH777" s="84"/>
      <c r="AI777" s="84"/>
      <c r="AJ777" s="84"/>
      <c r="AK777" s="84"/>
      <c r="AL777" s="84"/>
    </row>
    <row r="778">
      <c r="A778" s="83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  <c r="AA778" s="84"/>
      <c r="AB778" s="84"/>
      <c r="AC778" s="84"/>
      <c r="AD778" s="84"/>
      <c r="AE778" s="84"/>
      <c r="AF778" s="84"/>
      <c r="AG778" s="84"/>
      <c r="AH778" s="84"/>
      <c r="AI778" s="84"/>
      <c r="AJ778" s="84"/>
      <c r="AK778" s="84"/>
      <c r="AL778" s="84"/>
    </row>
    <row r="779">
      <c r="A779" s="83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  <c r="AA779" s="84"/>
      <c r="AB779" s="84"/>
      <c r="AC779" s="84"/>
      <c r="AD779" s="84"/>
      <c r="AE779" s="84"/>
      <c r="AF779" s="84"/>
      <c r="AG779" s="84"/>
      <c r="AH779" s="84"/>
      <c r="AI779" s="84"/>
      <c r="AJ779" s="84"/>
      <c r="AK779" s="84"/>
      <c r="AL779" s="84"/>
    </row>
    <row r="780">
      <c r="A780" s="83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  <c r="AA780" s="84"/>
      <c r="AB780" s="84"/>
      <c r="AC780" s="84"/>
      <c r="AD780" s="84"/>
      <c r="AE780" s="84"/>
      <c r="AF780" s="84"/>
      <c r="AG780" s="84"/>
      <c r="AH780" s="84"/>
      <c r="AI780" s="84"/>
      <c r="AJ780" s="84"/>
      <c r="AK780" s="84"/>
      <c r="AL780" s="84"/>
    </row>
    <row r="781">
      <c r="A781" s="83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  <c r="AA781" s="84"/>
      <c r="AB781" s="84"/>
      <c r="AC781" s="84"/>
      <c r="AD781" s="84"/>
      <c r="AE781" s="84"/>
      <c r="AF781" s="84"/>
      <c r="AG781" s="84"/>
      <c r="AH781" s="84"/>
      <c r="AI781" s="84"/>
      <c r="AJ781" s="84"/>
      <c r="AK781" s="84"/>
      <c r="AL781" s="84"/>
    </row>
    <row r="782">
      <c r="A782" s="83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  <c r="AA782" s="84"/>
      <c r="AB782" s="84"/>
      <c r="AC782" s="84"/>
      <c r="AD782" s="84"/>
      <c r="AE782" s="84"/>
      <c r="AF782" s="84"/>
      <c r="AG782" s="84"/>
      <c r="AH782" s="84"/>
      <c r="AI782" s="84"/>
      <c r="AJ782" s="84"/>
      <c r="AK782" s="84"/>
      <c r="AL782" s="84"/>
    </row>
    <row r="783">
      <c r="A783" s="83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  <c r="AA783" s="84"/>
      <c r="AB783" s="84"/>
      <c r="AC783" s="84"/>
      <c r="AD783" s="84"/>
      <c r="AE783" s="84"/>
      <c r="AF783" s="84"/>
      <c r="AG783" s="84"/>
      <c r="AH783" s="84"/>
      <c r="AI783" s="84"/>
      <c r="AJ783" s="84"/>
      <c r="AK783" s="84"/>
      <c r="AL783" s="84"/>
    </row>
    <row r="784">
      <c r="A784" s="83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  <c r="AA784" s="84"/>
      <c r="AB784" s="84"/>
      <c r="AC784" s="84"/>
      <c r="AD784" s="84"/>
      <c r="AE784" s="84"/>
      <c r="AF784" s="84"/>
      <c r="AG784" s="84"/>
      <c r="AH784" s="84"/>
      <c r="AI784" s="84"/>
      <c r="AJ784" s="84"/>
      <c r="AK784" s="84"/>
      <c r="AL784" s="84"/>
    </row>
    <row r="785">
      <c r="A785" s="83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84"/>
      <c r="AB785" s="84"/>
      <c r="AC785" s="84"/>
      <c r="AD785" s="84"/>
      <c r="AE785" s="84"/>
      <c r="AF785" s="84"/>
      <c r="AG785" s="84"/>
      <c r="AH785" s="84"/>
      <c r="AI785" s="84"/>
      <c r="AJ785" s="84"/>
      <c r="AK785" s="84"/>
      <c r="AL785" s="84"/>
    </row>
    <row r="786">
      <c r="A786" s="83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  <c r="AA786" s="84"/>
      <c r="AB786" s="84"/>
      <c r="AC786" s="84"/>
      <c r="AD786" s="84"/>
      <c r="AE786" s="84"/>
      <c r="AF786" s="84"/>
      <c r="AG786" s="84"/>
      <c r="AH786" s="84"/>
      <c r="AI786" s="84"/>
      <c r="AJ786" s="84"/>
      <c r="AK786" s="84"/>
      <c r="AL786" s="84"/>
    </row>
    <row r="787">
      <c r="A787" s="83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  <c r="AA787" s="84"/>
      <c r="AB787" s="84"/>
      <c r="AC787" s="84"/>
      <c r="AD787" s="84"/>
      <c r="AE787" s="84"/>
      <c r="AF787" s="84"/>
      <c r="AG787" s="84"/>
      <c r="AH787" s="84"/>
      <c r="AI787" s="84"/>
      <c r="AJ787" s="84"/>
      <c r="AK787" s="84"/>
      <c r="AL787" s="84"/>
    </row>
    <row r="788">
      <c r="A788" s="83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  <c r="AA788" s="84"/>
      <c r="AB788" s="84"/>
      <c r="AC788" s="84"/>
      <c r="AD788" s="84"/>
      <c r="AE788" s="84"/>
      <c r="AF788" s="84"/>
      <c r="AG788" s="84"/>
      <c r="AH788" s="84"/>
      <c r="AI788" s="84"/>
      <c r="AJ788" s="84"/>
      <c r="AK788" s="84"/>
      <c r="AL788" s="84"/>
    </row>
    <row r="789">
      <c r="A789" s="83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  <c r="AA789" s="84"/>
      <c r="AB789" s="84"/>
      <c r="AC789" s="84"/>
      <c r="AD789" s="84"/>
      <c r="AE789" s="84"/>
      <c r="AF789" s="84"/>
      <c r="AG789" s="84"/>
      <c r="AH789" s="84"/>
      <c r="AI789" s="84"/>
      <c r="AJ789" s="84"/>
      <c r="AK789" s="84"/>
      <c r="AL789" s="84"/>
    </row>
    <row r="790">
      <c r="A790" s="83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  <c r="AA790" s="84"/>
      <c r="AB790" s="84"/>
      <c r="AC790" s="84"/>
      <c r="AD790" s="84"/>
      <c r="AE790" s="84"/>
      <c r="AF790" s="84"/>
      <c r="AG790" s="84"/>
      <c r="AH790" s="84"/>
      <c r="AI790" s="84"/>
      <c r="AJ790" s="84"/>
      <c r="AK790" s="84"/>
      <c r="AL790" s="84"/>
    </row>
    <row r="791">
      <c r="A791" s="83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  <c r="AA791" s="84"/>
      <c r="AB791" s="84"/>
      <c r="AC791" s="84"/>
      <c r="AD791" s="84"/>
      <c r="AE791" s="84"/>
      <c r="AF791" s="84"/>
      <c r="AG791" s="84"/>
      <c r="AH791" s="84"/>
      <c r="AI791" s="84"/>
      <c r="AJ791" s="84"/>
      <c r="AK791" s="84"/>
      <c r="AL791" s="84"/>
    </row>
    <row r="792">
      <c r="A792" s="83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  <c r="AA792" s="84"/>
      <c r="AB792" s="84"/>
      <c r="AC792" s="84"/>
      <c r="AD792" s="84"/>
      <c r="AE792" s="84"/>
      <c r="AF792" s="84"/>
      <c r="AG792" s="84"/>
      <c r="AH792" s="84"/>
      <c r="AI792" s="84"/>
      <c r="AJ792" s="84"/>
      <c r="AK792" s="84"/>
      <c r="AL792" s="84"/>
    </row>
    <row r="793">
      <c r="A793" s="83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  <c r="AC793" s="84"/>
      <c r="AD793" s="84"/>
      <c r="AE793" s="84"/>
      <c r="AF793" s="84"/>
      <c r="AG793" s="84"/>
      <c r="AH793" s="84"/>
      <c r="AI793" s="84"/>
      <c r="AJ793" s="84"/>
      <c r="AK793" s="84"/>
      <c r="AL793" s="84"/>
    </row>
    <row r="794">
      <c r="A794" s="83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  <c r="AC794" s="84"/>
      <c r="AD794" s="84"/>
      <c r="AE794" s="84"/>
      <c r="AF794" s="84"/>
      <c r="AG794" s="84"/>
      <c r="AH794" s="84"/>
      <c r="AI794" s="84"/>
      <c r="AJ794" s="84"/>
      <c r="AK794" s="84"/>
      <c r="AL794" s="84"/>
    </row>
    <row r="795">
      <c r="A795" s="83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  <c r="AC795" s="84"/>
      <c r="AD795" s="84"/>
      <c r="AE795" s="84"/>
      <c r="AF795" s="84"/>
      <c r="AG795" s="84"/>
      <c r="AH795" s="84"/>
      <c r="AI795" s="84"/>
      <c r="AJ795" s="84"/>
      <c r="AK795" s="84"/>
      <c r="AL795" s="84"/>
    </row>
    <row r="796">
      <c r="A796" s="83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84"/>
      <c r="AB796" s="84"/>
      <c r="AC796" s="84"/>
      <c r="AD796" s="84"/>
      <c r="AE796" s="84"/>
      <c r="AF796" s="84"/>
      <c r="AG796" s="84"/>
      <c r="AH796" s="84"/>
      <c r="AI796" s="84"/>
      <c r="AJ796" s="84"/>
      <c r="AK796" s="84"/>
      <c r="AL796" s="84"/>
    </row>
    <row r="797">
      <c r="A797" s="83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  <c r="AC797" s="84"/>
      <c r="AD797" s="84"/>
      <c r="AE797" s="84"/>
      <c r="AF797" s="84"/>
      <c r="AG797" s="84"/>
      <c r="AH797" s="84"/>
      <c r="AI797" s="84"/>
      <c r="AJ797" s="84"/>
      <c r="AK797" s="84"/>
      <c r="AL797" s="84"/>
    </row>
    <row r="798">
      <c r="A798" s="83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/>
      <c r="AB798" s="84"/>
      <c r="AC798" s="84"/>
      <c r="AD798" s="84"/>
      <c r="AE798" s="84"/>
      <c r="AF798" s="84"/>
      <c r="AG798" s="84"/>
      <c r="AH798" s="84"/>
      <c r="AI798" s="84"/>
      <c r="AJ798" s="84"/>
      <c r="AK798" s="84"/>
      <c r="AL798" s="84"/>
    </row>
    <row r="799">
      <c r="A799" s="83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84"/>
      <c r="AB799" s="84"/>
      <c r="AC799" s="84"/>
      <c r="AD799" s="84"/>
      <c r="AE799" s="84"/>
      <c r="AF799" s="84"/>
      <c r="AG799" s="84"/>
      <c r="AH799" s="84"/>
      <c r="AI799" s="84"/>
      <c r="AJ799" s="84"/>
      <c r="AK799" s="84"/>
      <c r="AL799" s="84"/>
    </row>
    <row r="800">
      <c r="A800" s="83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  <c r="AA800" s="84"/>
      <c r="AB800" s="84"/>
      <c r="AC800" s="84"/>
      <c r="AD800" s="84"/>
      <c r="AE800" s="84"/>
      <c r="AF800" s="84"/>
      <c r="AG800" s="84"/>
      <c r="AH800" s="84"/>
      <c r="AI800" s="84"/>
      <c r="AJ800" s="84"/>
      <c r="AK800" s="84"/>
      <c r="AL800" s="84"/>
    </row>
    <row r="801">
      <c r="A801" s="83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  <c r="AA801" s="84"/>
      <c r="AB801" s="84"/>
      <c r="AC801" s="84"/>
      <c r="AD801" s="84"/>
      <c r="AE801" s="84"/>
      <c r="AF801" s="84"/>
      <c r="AG801" s="84"/>
      <c r="AH801" s="84"/>
      <c r="AI801" s="84"/>
      <c r="AJ801" s="84"/>
      <c r="AK801" s="84"/>
      <c r="AL801" s="84"/>
    </row>
    <row r="802">
      <c r="A802" s="83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  <c r="AA802" s="84"/>
      <c r="AB802" s="84"/>
      <c r="AC802" s="84"/>
      <c r="AD802" s="84"/>
      <c r="AE802" s="84"/>
      <c r="AF802" s="84"/>
      <c r="AG802" s="84"/>
      <c r="AH802" s="84"/>
      <c r="AI802" s="84"/>
      <c r="AJ802" s="84"/>
      <c r="AK802" s="84"/>
      <c r="AL802" s="84"/>
    </row>
    <row r="803">
      <c r="A803" s="83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  <c r="AA803" s="84"/>
      <c r="AB803" s="84"/>
      <c r="AC803" s="84"/>
      <c r="AD803" s="84"/>
      <c r="AE803" s="84"/>
      <c r="AF803" s="84"/>
      <c r="AG803" s="84"/>
      <c r="AH803" s="84"/>
      <c r="AI803" s="84"/>
      <c r="AJ803" s="84"/>
      <c r="AK803" s="84"/>
      <c r="AL803" s="84"/>
    </row>
    <row r="804">
      <c r="A804" s="83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  <c r="AC804" s="84"/>
      <c r="AD804" s="84"/>
      <c r="AE804" s="84"/>
      <c r="AF804" s="84"/>
      <c r="AG804" s="84"/>
      <c r="AH804" s="84"/>
      <c r="AI804" s="84"/>
      <c r="AJ804" s="84"/>
      <c r="AK804" s="84"/>
      <c r="AL804" s="84"/>
    </row>
    <row r="805">
      <c r="A805" s="83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  <c r="AC805" s="84"/>
      <c r="AD805" s="84"/>
      <c r="AE805" s="84"/>
      <c r="AF805" s="84"/>
      <c r="AG805" s="84"/>
      <c r="AH805" s="84"/>
      <c r="AI805" s="84"/>
      <c r="AJ805" s="84"/>
      <c r="AK805" s="84"/>
      <c r="AL805" s="84"/>
    </row>
    <row r="806">
      <c r="A806" s="83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  <c r="AC806" s="84"/>
      <c r="AD806" s="84"/>
      <c r="AE806" s="84"/>
      <c r="AF806" s="84"/>
      <c r="AG806" s="84"/>
      <c r="AH806" s="84"/>
      <c r="AI806" s="84"/>
      <c r="AJ806" s="84"/>
      <c r="AK806" s="84"/>
      <c r="AL806" s="84"/>
    </row>
    <row r="807">
      <c r="A807" s="83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  <c r="AC807" s="84"/>
      <c r="AD807" s="84"/>
      <c r="AE807" s="84"/>
      <c r="AF807" s="84"/>
      <c r="AG807" s="84"/>
      <c r="AH807" s="84"/>
      <c r="AI807" s="84"/>
      <c r="AJ807" s="84"/>
      <c r="AK807" s="84"/>
      <c r="AL807" s="84"/>
    </row>
    <row r="808">
      <c r="A808" s="83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  <c r="AC808" s="84"/>
      <c r="AD808" s="84"/>
      <c r="AE808" s="84"/>
      <c r="AF808" s="84"/>
      <c r="AG808" s="84"/>
      <c r="AH808" s="84"/>
      <c r="AI808" s="84"/>
      <c r="AJ808" s="84"/>
      <c r="AK808" s="84"/>
      <c r="AL808" s="84"/>
    </row>
    <row r="809">
      <c r="A809" s="83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  <c r="AC809" s="84"/>
      <c r="AD809" s="84"/>
      <c r="AE809" s="84"/>
      <c r="AF809" s="84"/>
      <c r="AG809" s="84"/>
      <c r="AH809" s="84"/>
      <c r="AI809" s="84"/>
      <c r="AJ809" s="84"/>
      <c r="AK809" s="84"/>
      <c r="AL809" s="84"/>
    </row>
    <row r="810">
      <c r="A810" s="83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  <c r="AA810" s="84"/>
      <c r="AB810" s="84"/>
      <c r="AC810" s="84"/>
      <c r="AD810" s="84"/>
      <c r="AE810" s="84"/>
      <c r="AF810" s="84"/>
      <c r="AG810" s="84"/>
      <c r="AH810" s="84"/>
      <c r="AI810" s="84"/>
      <c r="AJ810" s="84"/>
      <c r="AK810" s="84"/>
      <c r="AL810" s="84"/>
    </row>
    <row r="811">
      <c r="A811" s="83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  <c r="AA811" s="84"/>
      <c r="AB811" s="84"/>
      <c r="AC811" s="84"/>
      <c r="AD811" s="84"/>
      <c r="AE811" s="84"/>
      <c r="AF811" s="84"/>
      <c r="AG811" s="84"/>
      <c r="AH811" s="84"/>
      <c r="AI811" s="84"/>
      <c r="AJ811" s="84"/>
      <c r="AK811" s="84"/>
      <c r="AL811" s="84"/>
    </row>
    <row r="812">
      <c r="A812" s="83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  <c r="AC812" s="84"/>
      <c r="AD812" s="84"/>
      <c r="AE812" s="84"/>
      <c r="AF812" s="84"/>
      <c r="AG812" s="84"/>
      <c r="AH812" s="84"/>
      <c r="AI812" s="84"/>
      <c r="AJ812" s="84"/>
      <c r="AK812" s="84"/>
      <c r="AL812" s="84"/>
    </row>
    <row r="813">
      <c r="A813" s="83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84"/>
      <c r="AB813" s="84"/>
      <c r="AC813" s="84"/>
      <c r="AD813" s="84"/>
      <c r="AE813" s="84"/>
      <c r="AF813" s="84"/>
      <c r="AG813" s="84"/>
      <c r="AH813" s="84"/>
      <c r="AI813" s="84"/>
      <c r="AJ813" s="84"/>
      <c r="AK813" s="84"/>
      <c r="AL813" s="84"/>
    </row>
    <row r="814">
      <c r="A814" s="83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  <c r="AA814" s="84"/>
      <c r="AB814" s="84"/>
      <c r="AC814" s="84"/>
      <c r="AD814" s="84"/>
      <c r="AE814" s="84"/>
      <c r="AF814" s="84"/>
      <c r="AG814" s="84"/>
      <c r="AH814" s="84"/>
      <c r="AI814" s="84"/>
      <c r="AJ814" s="84"/>
      <c r="AK814" s="84"/>
      <c r="AL814" s="84"/>
    </row>
    <row r="815">
      <c r="A815" s="83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  <c r="AC815" s="84"/>
      <c r="AD815" s="84"/>
      <c r="AE815" s="84"/>
      <c r="AF815" s="84"/>
      <c r="AG815" s="84"/>
      <c r="AH815" s="84"/>
      <c r="AI815" s="84"/>
      <c r="AJ815" s="84"/>
      <c r="AK815" s="84"/>
      <c r="AL815" s="84"/>
    </row>
    <row r="816">
      <c r="A816" s="83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  <c r="AA816" s="84"/>
      <c r="AB816" s="84"/>
      <c r="AC816" s="84"/>
      <c r="AD816" s="84"/>
      <c r="AE816" s="84"/>
      <c r="AF816" s="84"/>
      <c r="AG816" s="84"/>
      <c r="AH816" s="84"/>
      <c r="AI816" s="84"/>
      <c r="AJ816" s="84"/>
      <c r="AK816" s="84"/>
      <c r="AL816" s="84"/>
    </row>
    <row r="817">
      <c r="A817" s="83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  <c r="AC817" s="84"/>
      <c r="AD817" s="84"/>
      <c r="AE817" s="84"/>
      <c r="AF817" s="84"/>
      <c r="AG817" s="84"/>
      <c r="AH817" s="84"/>
      <c r="AI817" s="84"/>
      <c r="AJ817" s="84"/>
      <c r="AK817" s="84"/>
      <c r="AL817" s="84"/>
    </row>
    <row r="818">
      <c r="A818" s="83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  <c r="AC818" s="84"/>
      <c r="AD818" s="84"/>
      <c r="AE818" s="84"/>
      <c r="AF818" s="84"/>
      <c r="AG818" s="84"/>
      <c r="AH818" s="84"/>
      <c r="AI818" s="84"/>
      <c r="AJ818" s="84"/>
      <c r="AK818" s="84"/>
      <c r="AL818" s="84"/>
    </row>
    <row r="819">
      <c r="A819" s="83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  <c r="AC819" s="84"/>
      <c r="AD819" s="84"/>
      <c r="AE819" s="84"/>
      <c r="AF819" s="84"/>
      <c r="AG819" s="84"/>
      <c r="AH819" s="84"/>
      <c r="AI819" s="84"/>
      <c r="AJ819" s="84"/>
      <c r="AK819" s="84"/>
      <c r="AL819" s="84"/>
    </row>
    <row r="820">
      <c r="A820" s="83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  <c r="AC820" s="84"/>
      <c r="AD820" s="84"/>
      <c r="AE820" s="84"/>
      <c r="AF820" s="84"/>
      <c r="AG820" s="84"/>
      <c r="AH820" s="84"/>
      <c r="AI820" s="84"/>
      <c r="AJ820" s="84"/>
      <c r="AK820" s="84"/>
      <c r="AL820" s="84"/>
    </row>
    <row r="821">
      <c r="A821" s="83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  <c r="AD821" s="84"/>
      <c r="AE821" s="84"/>
      <c r="AF821" s="84"/>
      <c r="AG821" s="84"/>
      <c r="AH821" s="84"/>
      <c r="AI821" s="84"/>
      <c r="AJ821" s="84"/>
      <c r="AK821" s="84"/>
      <c r="AL821" s="84"/>
    </row>
    <row r="822">
      <c r="A822" s="83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  <c r="AC822" s="84"/>
      <c r="AD822" s="84"/>
      <c r="AE822" s="84"/>
      <c r="AF822" s="84"/>
      <c r="AG822" s="84"/>
      <c r="AH822" s="84"/>
      <c r="AI822" s="84"/>
      <c r="AJ822" s="84"/>
      <c r="AK822" s="84"/>
      <c r="AL822" s="84"/>
    </row>
    <row r="823">
      <c r="A823" s="83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  <c r="AD823" s="84"/>
      <c r="AE823" s="84"/>
      <c r="AF823" s="84"/>
      <c r="AG823" s="84"/>
      <c r="AH823" s="84"/>
      <c r="AI823" s="84"/>
      <c r="AJ823" s="84"/>
      <c r="AK823" s="84"/>
      <c r="AL823" s="84"/>
    </row>
    <row r="824">
      <c r="A824" s="83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  <c r="AD824" s="84"/>
      <c r="AE824" s="84"/>
      <c r="AF824" s="84"/>
      <c r="AG824" s="84"/>
      <c r="AH824" s="84"/>
      <c r="AI824" s="84"/>
      <c r="AJ824" s="84"/>
      <c r="AK824" s="84"/>
      <c r="AL824" s="84"/>
    </row>
    <row r="825">
      <c r="A825" s="83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84"/>
      <c r="AB825" s="84"/>
      <c r="AC825" s="84"/>
      <c r="AD825" s="84"/>
      <c r="AE825" s="84"/>
      <c r="AF825" s="84"/>
      <c r="AG825" s="84"/>
      <c r="AH825" s="84"/>
      <c r="AI825" s="84"/>
      <c r="AJ825" s="84"/>
      <c r="AK825" s="84"/>
      <c r="AL825" s="84"/>
    </row>
    <row r="826">
      <c r="A826" s="83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84"/>
      <c r="AB826" s="84"/>
      <c r="AC826" s="84"/>
      <c r="AD826" s="84"/>
      <c r="AE826" s="84"/>
      <c r="AF826" s="84"/>
      <c r="AG826" s="84"/>
      <c r="AH826" s="84"/>
      <c r="AI826" s="84"/>
      <c r="AJ826" s="84"/>
      <c r="AK826" s="84"/>
      <c r="AL826" s="84"/>
    </row>
    <row r="827">
      <c r="A827" s="83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  <c r="AC827" s="84"/>
      <c r="AD827" s="84"/>
      <c r="AE827" s="84"/>
      <c r="AF827" s="84"/>
      <c r="AG827" s="84"/>
      <c r="AH827" s="84"/>
      <c r="AI827" s="84"/>
      <c r="AJ827" s="84"/>
      <c r="AK827" s="84"/>
      <c r="AL827" s="84"/>
    </row>
    <row r="828">
      <c r="A828" s="83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  <c r="AC828" s="84"/>
      <c r="AD828" s="84"/>
      <c r="AE828" s="84"/>
      <c r="AF828" s="84"/>
      <c r="AG828" s="84"/>
      <c r="AH828" s="84"/>
      <c r="AI828" s="84"/>
      <c r="AJ828" s="84"/>
      <c r="AK828" s="84"/>
      <c r="AL828" s="84"/>
    </row>
    <row r="829">
      <c r="A829" s="83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  <c r="AC829" s="84"/>
      <c r="AD829" s="84"/>
      <c r="AE829" s="84"/>
      <c r="AF829" s="84"/>
      <c r="AG829" s="84"/>
      <c r="AH829" s="84"/>
      <c r="AI829" s="84"/>
      <c r="AJ829" s="84"/>
      <c r="AK829" s="84"/>
      <c r="AL829" s="84"/>
    </row>
    <row r="830">
      <c r="A830" s="83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  <c r="AC830" s="84"/>
      <c r="AD830" s="84"/>
      <c r="AE830" s="84"/>
      <c r="AF830" s="84"/>
      <c r="AG830" s="84"/>
      <c r="AH830" s="84"/>
      <c r="AI830" s="84"/>
      <c r="AJ830" s="84"/>
      <c r="AK830" s="84"/>
      <c r="AL830" s="84"/>
    </row>
    <row r="831">
      <c r="A831" s="83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  <c r="AC831" s="84"/>
      <c r="AD831" s="84"/>
      <c r="AE831" s="84"/>
      <c r="AF831" s="84"/>
      <c r="AG831" s="84"/>
      <c r="AH831" s="84"/>
      <c r="AI831" s="84"/>
      <c r="AJ831" s="84"/>
      <c r="AK831" s="84"/>
      <c r="AL831" s="84"/>
    </row>
    <row r="832">
      <c r="A832" s="83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  <c r="AC832" s="84"/>
      <c r="AD832" s="84"/>
      <c r="AE832" s="84"/>
      <c r="AF832" s="84"/>
      <c r="AG832" s="84"/>
      <c r="AH832" s="84"/>
      <c r="AI832" s="84"/>
      <c r="AJ832" s="84"/>
      <c r="AK832" s="84"/>
      <c r="AL832" s="84"/>
    </row>
    <row r="833">
      <c r="A833" s="83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  <c r="AC833" s="84"/>
      <c r="AD833" s="84"/>
      <c r="AE833" s="84"/>
      <c r="AF833" s="84"/>
      <c r="AG833" s="84"/>
      <c r="AH833" s="84"/>
      <c r="AI833" s="84"/>
      <c r="AJ833" s="84"/>
      <c r="AK833" s="84"/>
      <c r="AL833" s="84"/>
    </row>
    <row r="834">
      <c r="A834" s="83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  <c r="AC834" s="84"/>
      <c r="AD834" s="84"/>
      <c r="AE834" s="84"/>
      <c r="AF834" s="84"/>
      <c r="AG834" s="84"/>
      <c r="AH834" s="84"/>
      <c r="AI834" s="84"/>
      <c r="AJ834" s="84"/>
      <c r="AK834" s="84"/>
      <c r="AL834" s="84"/>
    </row>
    <row r="835">
      <c r="A835" s="83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  <c r="AD835" s="84"/>
      <c r="AE835" s="84"/>
      <c r="AF835" s="84"/>
      <c r="AG835" s="84"/>
      <c r="AH835" s="84"/>
      <c r="AI835" s="84"/>
      <c r="AJ835" s="84"/>
      <c r="AK835" s="84"/>
      <c r="AL835" s="84"/>
    </row>
    <row r="836">
      <c r="A836" s="83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  <c r="AD836" s="84"/>
      <c r="AE836" s="84"/>
      <c r="AF836" s="84"/>
      <c r="AG836" s="84"/>
      <c r="AH836" s="84"/>
      <c r="AI836" s="84"/>
      <c r="AJ836" s="84"/>
      <c r="AK836" s="84"/>
      <c r="AL836" s="84"/>
    </row>
    <row r="837">
      <c r="A837" s="83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  <c r="AD837" s="84"/>
      <c r="AE837" s="84"/>
      <c r="AF837" s="84"/>
      <c r="AG837" s="84"/>
      <c r="AH837" s="84"/>
      <c r="AI837" s="84"/>
      <c r="AJ837" s="84"/>
      <c r="AK837" s="84"/>
      <c r="AL837" s="84"/>
    </row>
    <row r="838">
      <c r="A838" s="83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  <c r="AD838" s="84"/>
      <c r="AE838" s="84"/>
      <c r="AF838" s="84"/>
      <c r="AG838" s="84"/>
      <c r="AH838" s="84"/>
      <c r="AI838" s="84"/>
      <c r="AJ838" s="84"/>
      <c r="AK838" s="84"/>
      <c r="AL838" s="84"/>
    </row>
    <row r="839">
      <c r="A839" s="83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  <c r="AD839" s="84"/>
      <c r="AE839" s="84"/>
      <c r="AF839" s="84"/>
      <c r="AG839" s="84"/>
      <c r="AH839" s="84"/>
      <c r="AI839" s="84"/>
      <c r="AJ839" s="84"/>
      <c r="AK839" s="84"/>
      <c r="AL839" s="84"/>
    </row>
    <row r="840">
      <c r="A840" s="83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  <c r="AC840" s="84"/>
      <c r="AD840" s="84"/>
      <c r="AE840" s="84"/>
      <c r="AF840" s="84"/>
      <c r="AG840" s="84"/>
      <c r="AH840" s="84"/>
      <c r="AI840" s="84"/>
      <c r="AJ840" s="84"/>
      <c r="AK840" s="84"/>
      <c r="AL840" s="84"/>
    </row>
    <row r="841">
      <c r="A841" s="83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84"/>
      <c r="AB841" s="84"/>
      <c r="AC841" s="84"/>
      <c r="AD841" s="84"/>
      <c r="AE841" s="84"/>
      <c r="AF841" s="84"/>
      <c r="AG841" s="84"/>
      <c r="AH841" s="84"/>
      <c r="AI841" s="84"/>
      <c r="AJ841" s="84"/>
      <c r="AK841" s="84"/>
      <c r="AL841" s="84"/>
    </row>
    <row r="842">
      <c r="A842" s="83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84"/>
      <c r="AB842" s="84"/>
      <c r="AC842" s="84"/>
      <c r="AD842" s="84"/>
      <c r="AE842" s="84"/>
      <c r="AF842" s="84"/>
      <c r="AG842" s="84"/>
      <c r="AH842" s="84"/>
      <c r="AI842" s="84"/>
      <c r="AJ842" s="84"/>
      <c r="AK842" s="84"/>
      <c r="AL842" s="84"/>
    </row>
    <row r="843">
      <c r="A843" s="83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84"/>
      <c r="AB843" s="84"/>
      <c r="AC843" s="84"/>
      <c r="AD843" s="84"/>
      <c r="AE843" s="84"/>
      <c r="AF843" s="84"/>
      <c r="AG843" s="84"/>
      <c r="AH843" s="84"/>
      <c r="AI843" s="84"/>
      <c r="AJ843" s="84"/>
      <c r="AK843" s="84"/>
      <c r="AL843" s="84"/>
    </row>
    <row r="844">
      <c r="A844" s="83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  <c r="AA844" s="84"/>
      <c r="AB844" s="84"/>
      <c r="AC844" s="84"/>
      <c r="AD844" s="84"/>
      <c r="AE844" s="84"/>
      <c r="AF844" s="84"/>
      <c r="AG844" s="84"/>
      <c r="AH844" s="84"/>
      <c r="AI844" s="84"/>
      <c r="AJ844" s="84"/>
      <c r="AK844" s="84"/>
      <c r="AL844" s="84"/>
    </row>
    <row r="845">
      <c r="A845" s="83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  <c r="AA845" s="84"/>
      <c r="AB845" s="84"/>
      <c r="AC845" s="84"/>
      <c r="AD845" s="84"/>
      <c r="AE845" s="84"/>
      <c r="AF845" s="84"/>
      <c r="AG845" s="84"/>
      <c r="AH845" s="84"/>
      <c r="AI845" s="84"/>
      <c r="AJ845" s="84"/>
      <c r="AK845" s="84"/>
      <c r="AL845" s="84"/>
    </row>
    <row r="846">
      <c r="A846" s="83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  <c r="AA846" s="84"/>
      <c r="AB846" s="84"/>
      <c r="AC846" s="84"/>
      <c r="AD846" s="84"/>
      <c r="AE846" s="84"/>
      <c r="AF846" s="84"/>
      <c r="AG846" s="84"/>
      <c r="AH846" s="84"/>
      <c r="AI846" s="84"/>
      <c r="AJ846" s="84"/>
      <c r="AK846" s="84"/>
      <c r="AL846" s="84"/>
    </row>
    <row r="847">
      <c r="A847" s="83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  <c r="AA847" s="84"/>
      <c r="AB847" s="84"/>
      <c r="AC847" s="84"/>
      <c r="AD847" s="84"/>
      <c r="AE847" s="84"/>
      <c r="AF847" s="84"/>
      <c r="AG847" s="84"/>
      <c r="AH847" s="84"/>
      <c r="AI847" s="84"/>
      <c r="AJ847" s="84"/>
      <c r="AK847" s="84"/>
      <c r="AL847" s="84"/>
    </row>
    <row r="848">
      <c r="A848" s="83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  <c r="AA848" s="84"/>
      <c r="AB848" s="84"/>
      <c r="AC848" s="84"/>
      <c r="AD848" s="84"/>
      <c r="AE848" s="84"/>
      <c r="AF848" s="84"/>
      <c r="AG848" s="84"/>
      <c r="AH848" s="84"/>
      <c r="AI848" s="84"/>
      <c r="AJ848" s="84"/>
      <c r="AK848" s="84"/>
      <c r="AL848" s="84"/>
    </row>
    <row r="849">
      <c r="A849" s="83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  <c r="AA849" s="84"/>
      <c r="AB849" s="84"/>
      <c r="AC849" s="84"/>
      <c r="AD849" s="84"/>
      <c r="AE849" s="84"/>
      <c r="AF849" s="84"/>
      <c r="AG849" s="84"/>
      <c r="AH849" s="84"/>
      <c r="AI849" s="84"/>
      <c r="AJ849" s="84"/>
      <c r="AK849" s="84"/>
      <c r="AL849" s="84"/>
    </row>
    <row r="850">
      <c r="A850" s="83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  <c r="AA850" s="84"/>
      <c r="AB850" s="84"/>
      <c r="AC850" s="84"/>
      <c r="AD850" s="84"/>
      <c r="AE850" s="84"/>
      <c r="AF850" s="84"/>
      <c r="AG850" s="84"/>
      <c r="AH850" s="84"/>
      <c r="AI850" s="84"/>
      <c r="AJ850" s="84"/>
      <c r="AK850" s="84"/>
      <c r="AL850" s="84"/>
    </row>
    <row r="851">
      <c r="A851" s="83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  <c r="AA851" s="84"/>
      <c r="AB851" s="84"/>
      <c r="AC851" s="84"/>
      <c r="AD851" s="84"/>
      <c r="AE851" s="84"/>
      <c r="AF851" s="84"/>
      <c r="AG851" s="84"/>
      <c r="AH851" s="84"/>
      <c r="AI851" s="84"/>
      <c r="AJ851" s="84"/>
      <c r="AK851" s="84"/>
      <c r="AL851" s="84"/>
    </row>
    <row r="852">
      <c r="A852" s="83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  <c r="AA852" s="84"/>
      <c r="AB852" s="84"/>
      <c r="AC852" s="84"/>
      <c r="AD852" s="84"/>
      <c r="AE852" s="84"/>
      <c r="AF852" s="84"/>
      <c r="AG852" s="84"/>
      <c r="AH852" s="84"/>
      <c r="AI852" s="84"/>
      <c r="AJ852" s="84"/>
      <c r="AK852" s="84"/>
      <c r="AL852" s="84"/>
    </row>
    <row r="853">
      <c r="A853" s="83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  <c r="AA853" s="84"/>
      <c r="AB853" s="84"/>
      <c r="AC853" s="84"/>
      <c r="AD853" s="84"/>
      <c r="AE853" s="84"/>
      <c r="AF853" s="84"/>
      <c r="AG853" s="84"/>
      <c r="AH853" s="84"/>
      <c r="AI853" s="84"/>
      <c r="AJ853" s="84"/>
      <c r="AK853" s="84"/>
      <c r="AL853" s="84"/>
    </row>
    <row r="854">
      <c r="A854" s="83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  <c r="AA854" s="84"/>
      <c r="AB854" s="84"/>
      <c r="AC854" s="84"/>
      <c r="AD854" s="84"/>
      <c r="AE854" s="84"/>
      <c r="AF854" s="84"/>
      <c r="AG854" s="84"/>
      <c r="AH854" s="84"/>
      <c r="AI854" s="84"/>
      <c r="AJ854" s="84"/>
      <c r="AK854" s="84"/>
      <c r="AL854" s="84"/>
    </row>
    <row r="855">
      <c r="A855" s="83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  <c r="AA855" s="84"/>
      <c r="AB855" s="84"/>
      <c r="AC855" s="84"/>
      <c r="AD855" s="84"/>
      <c r="AE855" s="84"/>
      <c r="AF855" s="84"/>
      <c r="AG855" s="84"/>
      <c r="AH855" s="84"/>
      <c r="AI855" s="84"/>
      <c r="AJ855" s="84"/>
      <c r="AK855" s="84"/>
      <c r="AL855" s="84"/>
    </row>
    <row r="856">
      <c r="A856" s="83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  <c r="AA856" s="84"/>
      <c r="AB856" s="84"/>
      <c r="AC856" s="84"/>
      <c r="AD856" s="84"/>
      <c r="AE856" s="84"/>
      <c r="AF856" s="84"/>
      <c r="AG856" s="84"/>
      <c r="AH856" s="84"/>
      <c r="AI856" s="84"/>
      <c r="AJ856" s="84"/>
      <c r="AK856" s="84"/>
      <c r="AL856" s="84"/>
    </row>
    <row r="857">
      <c r="A857" s="83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  <c r="AA857" s="84"/>
      <c r="AB857" s="84"/>
      <c r="AC857" s="84"/>
      <c r="AD857" s="84"/>
      <c r="AE857" s="84"/>
      <c r="AF857" s="84"/>
      <c r="AG857" s="84"/>
      <c r="AH857" s="84"/>
      <c r="AI857" s="84"/>
      <c r="AJ857" s="84"/>
      <c r="AK857" s="84"/>
      <c r="AL857" s="84"/>
    </row>
    <row r="858">
      <c r="A858" s="83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  <c r="AA858" s="84"/>
      <c r="AB858" s="84"/>
      <c r="AC858" s="84"/>
      <c r="AD858" s="84"/>
      <c r="AE858" s="84"/>
      <c r="AF858" s="84"/>
      <c r="AG858" s="84"/>
      <c r="AH858" s="84"/>
      <c r="AI858" s="84"/>
      <c r="AJ858" s="84"/>
      <c r="AK858" s="84"/>
      <c r="AL858" s="84"/>
    </row>
    <row r="859">
      <c r="A859" s="83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  <c r="AA859" s="84"/>
      <c r="AB859" s="84"/>
      <c r="AC859" s="84"/>
      <c r="AD859" s="84"/>
      <c r="AE859" s="84"/>
      <c r="AF859" s="84"/>
      <c r="AG859" s="84"/>
      <c r="AH859" s="84"/>
      <c r="AI859" s="84"/>
      <c r="AJ859" s="84"/>
      <c r="AK859" s="84"/>
      <c r="AL859" s="84"/>
    </row>
    <row r="860">
      <c r="A860" s="83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  <c r="AA860" s="84"/>
      <c r="AB860" s="84"/>
      <c r="AC860" s="84"/>
      <c r="AD860" s="84"/>
      <c r="AE860" s="84"/>
      <c r="AF860" s="84"/>
      <c r="AG860" s="84"/>
      <c r="AH860" s="84"/>
      <c r="AI860" s="84"/>
      <c r="AJ860" s="84"/>
      <c r="AK860" s="84"/>
      <c r="AL860" s="84"/>
    </row>
    <row r="861">
      <c r="A861" s="83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  <c r="AA861" s="84"/>
      <c r="AB861" s="84"/>
      <c r="AC861" s="84"/>
      <c r="AD861" s="84"/>
      <c r="AE861" s="84"/>
      <c r="AF861" s="84"/>
      <c r="AG861" s="84"/>
      <c r="AH861" s="84"/>
      <c r="AI861" s="84"/>
      <c r="AJ861" s="84"/>
      <c r="AK861" s="84"/>
      <c r="AL861" s="84"/>
    </row>
    <row r="862">
      <c r="A862" s="83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  <c r="AA862" s="84"/>
      <c r="AB862" s="84"/>
      <c r="AC862" s="84"/>
      <c r="AD862" s="84"/>
      <c r="AE862" s="84"/>
      <c r="AF862" s="84"/>
      <c r="AG862" s="84"/>
      <c r="AH862" s="84"/>
      <c r="AI862" s="84"/>
      <c r="AJ862" s="84"/>
      <c r="AK862" s="84"/>
      <c r="AL862" s="84"/>
    </row>
    <row r="863">
      <c r="A863" s="83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  <c r="AA863" s="84"/>
      <c r="AB863" s="84"/>
      <c r="AC863" s="84"/>
      <c r="AD863" s="84"/>
      <c r="AE863" s="84"/>
      <c r="AF863" s="84"/>
      <c r="AG863" s="84"/>
      <c r="AH863" s="84"/>
      <c r="AI863" s="84"/>
      <c r="AJ863" s="84"/>
      <c r="AK863" s="84"/>
      <c r="AL863" s="84"/>
    </row>
    <row r="864">
      <c r="A864" s="83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  <c r="AA864" s="84"/>
      <c r="AB864" s="84"/>
      <c r="AC864" s="84"/>
      <c r="AD864" s="84"/>
      <c r="AE864" s="84"/>
      <c r="AF864" s="84"/>
      <c r="AG864" s="84"/>
      <c r="AH864" s="84"/>
      <c r="AI864" s="84"/>
      <c r="AJ864" s="84"/>
      <c r="AK864" s="84"/>
      <c r="AL864" s="84"/>
    </row>
    <row r="865">
      <c r="A865" s="83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  <c r="AA865" s="84"/>
      <c r="AB865" s="84"/>
      <c r="AC865" s="84"/>
      <c r="AD865" s="84"/>
      <c r="AE865" s="84"/>
      <c r="AF865" s="84"/>
      <c r="AG865" s="84"/>
      <c r="AH865" s="84"/>
      <c r="AI865" s="84"/>
      <c r="AJ865" s="84"/>
      <c r="AK865" s="84"/>
      <c r="AL865" s="84"/>
    </row>
    <row r="866">
      <c r="A866" s="83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  <c r="AA866" s="84"/>
      <c r="AB866" s="84"/>
      <c r="AC866" s="84"/>
      <c r="AD866" s="84"/>
      <c r="AE866" s="84"/>
      <c r="AF866" s="84"/>
      <c r="AG866" s="84"/>
      <c r="AH866" s="84"/>
      <c r="AI866" s="84"/>
      <c r="AJ866" s="84"/>
      <c r="AK866" s="84"/>
      <c r="AL866" s="84"/>
    </row>
    <row r="867">
      <c r="A867" s="83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  <c r="AA867" s="84"/>
      <c r="AB867" s="84"/>
      <c r="AC867" s="84"/>
      <c r="AD867" s="84"/>
      <c r="AE867" s="84"/>
      <c r="AF867" s="84"/>
      <c r="AG867" s="84"/>
      <c r="AH867" s="84"/>
      <c r="AI867" s="84"/>
      <c r="AJ867" s="84"/>
      <c r="AK867" s="84"/>
      <c r="AL867" s="84"/>
    </row>
    <row r="868">
      <c r="A868" s="83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  <c r="AA868" s="84"/>
      <c r="AB868" s="84"/>
      <c r="AC868" s="84"/>
      <c r="AD868" s="84"/>
      <c r="AE868" s="84"/>
      <c r="AF868" s="84"/>
      <c r="AG868" s="84"/>
      <c r="AH868" s="84"/>
      <c r="AI868" s="84"/>
      <c r="AJ868" s="84"/>
      <c r="AK868" s="84"/>
      <c r="AL868" s="84"/>
    </row>
    <row r="869">
      <c r="A869" s="83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  <c r="AA869" s="84"/>
      <c r="AB869" s="84"/>
      <c r="AC869" s="84"/>
      <c r="AD869" s="84"/>
      <c r="AE869" s="84"/>
      <c r="AF869" s="84"/>
      <c r="AG869" s="84"/>
      <c r="AH869" s="84"/>
      <c r="AI869" s="84"/>
      <c r="AJ869" s="84"/>
      <c r="AK869" s="84"/>
      <c r="AL869" s="84"/>
    </row>
    <row r="870">
      <c r="A870" s="83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  <c r="AA870" s="84"/>
      <c r="AB870" s="84"/>
      <c r="AC870" s="84"/>
      <c r="AD870" s="84"/>
      <c r="AE870" s="84"/>
      <c r="AF870" s="84"/>
      <c r="AG870" s="84"/>
      <c r="AH870" s="84"/>
      <c r="AI870" s="84"/>
      <c r="AJ870" s="84"/>
      <c r="AK870" s="84"/>
      <c r="AL870" s="84"/>
    </row>
    <row r="871">
      <c r="A871" s="83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  <c r="AA871" s="84"/>
      <c r="AB871" s="84"/>
      <c r="AC871" s="84"/>
      <c r="AD871" s="84"/>
      <c r="AE871" s="84"/>
      <c r="AF871" s="84"/>
      <c r="AG871" s="84"/>
      <c r="AH871" s="84"/>
      <c r="AI871" s="84"/>
      <c r="AJ871" s="84"/>
      <c r="AK871" s="84"/>
      <c r="AL871" s="84"/>
    </row>
    <row r="872">
      <c r="A872" s="83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  <c r="AA872" s="84"/>
      <c r="AB872" s="84"/>
      <c r="AC872" s="84"/>
      <c r="AD872" s="84"/>
      <c r="AE872" s="84"/>
      <c r="AF872" s="84"/>
      <c r="AG872" s="84"/>
      <c r="AH872" s="84"/>
      <c r="AI872" s="84"/>
      <c r="AJ872" s="84"/>
      <c r="AK872" s="84"/>
      <c r="AL872" s="84"/>
    </row>
    <row r="873">
      <c r="A873" s="83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  <c r="AA873" s="84"/>
      <c r="AB873" s="84"/>
      <c r="AC873" s="84"/>
      <c r="AD873" s="84"/>
      <c r="AE873" s="84"/>
      <c r="AF873" s="84"/>
      <c r="AG873" s="84"/>
      <c r="AH873" s="84"/>
      <c r="AI873" s="84"/>
      <c r="AJ873" s="84"/>
      <c r="AK873" s="84"/>
      <c r="AL873" s="84"/>
    </row>
    <row r="874">
      <c r="A874" s="83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  <c r="AA874" s="84"/>
      <c r="AB874" s="84"/>
      <c r="AC874" s="84"/>
      <c r="AD874" s="84"/>
      <c r="AE874" s="84"/>
      <c r="AF874" s="84"/>
      <c r="AG874" s="84"/>
      <c r="AH874" s="84"/>
      <c r="AI874" s="84"/>
      <c r="AJ874" s="84"/>
      <c r="AK874" s="84"/>
      <c r="AL874" s="84"/>
    </row>
    <row r="875">
      <c r="A875" s="83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  <c r="AA875" s="84"/>
      <c r="AB875" s="84"/>
      <c r="AC875" s="84"/>
      <c r="AD875" s="84"/>
      <c r="AE875" s="84"/>
      <c r="AF875" s="84"/>
      <c r="AG875" s="84"/>
      <c r="AH875" s="84"/>
      <c r="AI875" s="84"/>
      <c r="AJ875" s="84"/>
      <c r="AK875" s="84"/>
      <c r="AL875" s="84"/>
    </row>
    <row r="876">
      <c r="A876" s="83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  <c r="AA876" s="84"/>
      <c r="AB876" s="84"/>
      <c r="AC876" s="84"/>
      <c r="AD876" s="84"/>
      <c r="AE876" s="84"/>
      <c r="AF876" s="84"/>
      <c r="AG876" s="84"/>
      <c r="AH876" s="84"/>
      <c r="AI876" s="84"/>
      <c r="AJ876" s="84"/>
      <c r="AK876" s="84"/>
      <c r="AL876" s="84"/>
    </row>
    <row r="877">
      <c r="A877" s="83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  <c r="AA877" s="84"/>
      <c r="AB877" s="84"/>
      <c r="AC877" s="84"/>
      <c r="AD877" s="84"/>
      <c r="AE877" s="84"/>
      <c r="AF877" s="84"/>
      <c r="AG877" s="84"/>
      <c r="AH877" s="84"/>
      <c r="AI877" s="84"/>
      <c r="AJ877" s="84"/>
      <c r="AK877" s="84"/>
      <c r="AL877" s="84"/>
    </row>
    <row r="878">
      <c r="A878" s="83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  <c r="AA878" s="84"/>
      <c r="AB878" s="84"/>
      <c r="AC878" s="84"/>
      <c r="AD878" s="84"/>
      <c r="AE878" s="84"/>
      <c r="AF878" s="84"/>
      <c r="AG878" s="84"/>
      <c r="AH878" s="84"/>
      <c r="AI878" s="84"/>
      <c r="AJ878" s="84"/>
      <c r="AK878" s="84"/>
      <c r="AL878" s="84"/>
    </row>
    <row r="879">
      <c r="A879" s="83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  <c r="AA879" s="84"/>
      <c r="AB879" s="84"/>
      <c r="AC879" s="84"/>
      <c r="AD879" s="84"/>
      <c r="AE879" s="84"/>
      <c r="AF879" s="84"/>
      <c r="AG879" s="84"/>
      <c r="AH879" s="84"/>
      <c r="AI879" s="84"/>
      <c r="AJ879" s="84"/>
      <c r="AK879" s="84"/>
      <c r="AL879" s="84"/>
    </row>
    <row r="880">
      <c r="A880" s="83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  <c r="AA880" s="84"/>
      <c r="AB880" s="84"/>
      <c r="AC880" s="84"/>
      <c r="AD880" s="84"/>
      <c r="AE880" s="84"/>
      <c r="AF880" s="84"/>
      <c r="AG880" s="84"/>
      <c r="AH880" s="84"/>
      <c r="AI880" s="84"/>
      <c r="AJ880" s="84"/>
      <c r="AK880" s="84"/>
      <c r="AL880" s="84"/>
    </row>
    <row r="881">
      <c r="A881" s="83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  <c r="AA881" s="84"/>
      <c r="AB881" s="84"/>
      <c r="AC881" s="84"/>
      <c r="AD881" s="84"/>
      <c r="AE881" s="84"/>
      <c r="AF881" s="84"/>
      <c r="AG881" s="84"/>
      <c r="AH881" s="84"/>
      <c r="AI881" s="84"/>
      <c r="AJ881" s="84"/>
      <c r="AK881" s="84"/>
      <c r="AL881" s="84"/>
    </row>
    <row r="882">
      <c r="A882" s="83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  <c r="AA882" s="84"/>
      <c r="AB882" s="84"/>
      <c r="AC882" s="84"/>
      <c r="AD882" s="84"/>
      <c r="AE882" s="84"/>
      <c r="AF882" s="84"/>
      <c r="AG882" s="84"/>
      <c r="AH882" s="84"/>
      <c r="AI882" s="84"/>
      <c r="AJ882" s="84"/>
      <c r="AK882" s="84"/>
      <c r="AL882" s="84"/>
    </row>
    <row r="883">
      <c r="A883" s="83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  <c r="AA883" s="84"/>
      <c r="AB883" s="84"/>
      <c r="AC883" s="84"/>
      <c r="AD883" s="84"/>
      <c r="AE883" s="84"/>
      <c r="AF883" s="84"/>
      <c r="AG883" s="84"/>
      <c r="AH883" s="84"/>
      <c r="AI883" s="84"/>
      <c r="AJ883" s="84"/>
      <c r="AK883" s="84"/>
      <c r="AL883" s="84"/>
    </row>
    <row r="884">
      <c r="A884" s="83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  <c r="AA884" s="84"/>
      <c r="AB884" s="84"/>
      <c r="AC884" s="84"/>
      <c r="AD884" s="84"/>
      <c r="AE884" s="84"/>
      <c r="AF884" s="84"/>
      <c r="AG884" s="84"/>
      <c r="AH884" s="84"/>
      <c r="AI884" s="84"/>
      <c r="AJ884" s="84"/>
      <c r="AK884" s="84"/>
      <c r="AL884" s="84"/>
    </row>
    <row r="885">
      <c r="A885" s="83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  <c r="AA885" s="84"/>
      <c r="AB885" s="84"/>
      <c r="AC885" s="84"/>
      <c r="AD885" s="84"/>
      <c r="AE885" s="84"/>
      <c r="AF885" s="84"/>
      <c r="AG885" s="84"/>
      <c r="AH885" s="84"/>
      <c r="AI885" s="84"/>
      <c r="AJ885" s="84"/>
      <c r="AK885" s="84"/>
      <c r="AL885" s="84"/>
    </row>
    <row r="886">
      <c r="A886" s="83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  <c r="AA886" s="84"/>
      <c r="AB886" s="84"/>
      <c r="AC886" s="84"/>
      <c r="AD886" s="84"/>
      <c r="AE886" s="84"/>
      <c r="AF886" s="84"/>
      <c r="AG886" s="84"/>
      <c r="AH886" s="84"/>
      <c r="AI886" s="84"/>
      <c r="AJ886" s="84"/>
      <c r="AK886" s="84"/>
      <c r="AL886" s="84"/>
    </row>
    <row r="887">
      <c r="A887" s="83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  <c r="AA887" s="84"/>
      <c r="AB887" s="84"/>
      <c r="AC887" s="84"/>
      <c r="AD887" s="84"/>
      <c r="AE887" s="84"/>
      <c r="AF887" s="84"/>
      <c r="AG887" s="84"/>
      <c r="AH887" s="84"/>
      <c r="AI887" s="84"/>
      <c r="AJ887" s="84"/>
      <c r="AK887" s="84"/>
      <c r="AL887" s="84"/>
    </row>
    <row r="888">
      <c r="A888" s="83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  <c r="AA888" s="84"/>
      <c r="AB888" s="84"/>
      <c r="AC888" s="84"/>
      <c r="AD888" s="84"/>
      <c r="AE888" s="84"/>
      <c r="AF888" s="84"/>
      <c r="AG888" s="84"/>
      <c r="AH888" s="84"/>
      <c r="AI888" s="84"/>
      <c r="AJ888" s="84"/>
      <c r="AK888" s="84"/>
      <c r="AL888" s="84"/>
    </row>
    <row r="889">
      <c r="A889" s="83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  <c r="AA889" s="84"/>
      <c r="AB889" s="84"/>
      <c r="AC889" s="84"/>
      <c r="AD889" s="84"/>
      <c r="AE889" s="84"/>
      <c r="AF889" s="84"/>
      <c r="AG889" s="84"/>
      <c r="AH889" s="84"/>
      <c r="AI889" s="84"/>
      <c r="AJ889" s="84"/>
      <c r="AK889" s="84"/>
      <c r="AL889" s="84"/>
    </row>
    <row r="890">
      <c r="A890" s="83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  <c r="AA890" s="84"/>
      <c r="AB890" s="84"/>
      <c r="AC890" s="84"/>
      <c r="AD890" s="84"/>
      <c r="AE890" s="84"/>
      <c r="AF890" s="84"/>
      <c r="AG890" s="84"/>
      <c r="AH890" s="84"/>
      <c r="AI890" s="84"/>
      <c r="AJ890" s="84"/>
      <c r="AK890" s="84"/>
      <c r="AL890" s="84"/>
    </row>
    <row r="891">
      <c r="A891" s="83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  <c r="AA891" s="84"/>
      <c r="AB891" s="84"/>
      <c r="AC891" s="84"/>
      <c r="AD891" s="84"/>
      <c r="AE891" s="84"/>
      <c r="AF891" s="84"/>
      <c r="AG891" s="84"/>
      <c r="AH891" s="84"/>
      <c r="AI891" s="84"/>
      <c r="AJ891" s="84"/>
      <c r="AK891" s="84"/>
      <c r="AL891" s="84"/>
    </row>
    <row r="892">
      <c r="A892" s="83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  <c r="AA892" s="84"/>
      <c r="AB892" s="84"/>
      <c r="AC892" s="84"/>
      <c r="AD892" s="84"/>
      <c r="AE892" s="84"/>
      <c r="AF892" s="84"/>
      <c r="AG892" s="84"/>
      <c r="AH892" s="84"/>
      <c r="AI892" s="84"/>
      <c r="AJ892" s="84"/>
      <c r="AK892" s="84"/>
      <c r="AL892" s="84"/>
    </row>
    <row r="893">
      <c r="A893" s="83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  <c r="AA893" s="84"/>
      <c r="AB893" s="84"/>
      <c r="AC893" s="84"/>
      <c r="AD893" s="84"/>
      <c r="AE893" s="84"/>
      <c r="AF893" s="84"/>
      <c r="AG893" s="84"/>
      <c r="AH893" s="84"/>
      <c r="AI893" s="84"/>
      <c r="AJ893" s="84"/>
      <c r="AK893" s="84"/>
      <c r="AL893" s="84"/>
    </row>
    <row r="894">
      <c r="A894" s="83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84"/>
      <c r="AB894" s="84"/>
      <c r="AC894" s="84"/>
      <c r="AD894" s="84"/>
      <c r="AE894" s="84"/>
      <c r="AF894" s="84"/>
      <c r="AG894" s="84"/>
      <c r="AH894" s="84"/>
      <c r="AI894" s="84"/>
      <c r="AJ894" s="84"/>
      <c r="AK894" s="84"/>
      <c r="AL894" s="84"/>
    </row>
    <row r="895">
      <c r="A895" s="83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/>
      <c r="AD895" s="84"/>
      <c r="AE895" s="84"/>
      <c r="AF895" s="84"/>
      <c r="AG895" s="84"/>
      <c r="AH895" s="84"/>
      <c r="AI895" s="84"/>
      <c r="AJ895" s="84"/>
      <c r="AK895" s="84"/>
      <c r="AL895" s="84"/>
    </row>
    <row r="896">
      <c r="A896" s="83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  <c r="AC896" s="84"/>
      <c r="AD896" s="84"/>
      <c r="AE896" s="84"/>
      <c r="AF896" s="84"/>
      <c r="AG896" s="84"/>
      <c r="AH896" s="84"/>
      <c r="AI896" s="84"/>
      <c r="AJ896" s="84"/>
      <c r="AK896" s="84"/>
      <c r="AL896" s="84"/>
    </row>
    <row r="897">
      <c r="A897" s="83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  <c r="AA897" s="84"/>
      <c r="AB897" s="84"/>
      <c r="AC897" s="84"/>
      <c r="AD897" s="84"/>
      <c r="AE897" s="84"/>
      <c r="AF897" s="84"/>
      <c r="AG897" s="84"/>
      <c r="AH897" s="84"/>
      <c r="AI897" s="84"/>
      <c r="AJ897" s="84"/>
      <c r="AK897" s="84"/>
      <c r="AL897" s="84"/>
    </row>
    <row r="898">
      <c r="A898" s="83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  <c r="AA898" s="84"/>
      <c r="AB898" s="84"/>
      <c r="AC898" s="84"/>
      <c r="AD898" s="84"/>
      <c r="AE898" s="84"/>
      <c r="AF898" s="84"/>
      <c r="AG898" s="84"/>
      <c r="AH898" s="84"/>
      <c r="AI898" s="84"/>
      <c r="AJ898" s="84"/>
      <c r="AK898" s="84"/>
      <c r="AL898" s="84"/>
    </row>
    <row r="899">
      <c r="A899" s="83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  <c r="AA899" s="84"/>
      <c r="AB899" s="84"/>
      <c r="AC899" s="84"/>
      <c r="AD899" s="84"/>
      <c r="AE899" s="84"/>
      <c r="AF899" s="84"/>
      <c r="AG899" s="84"/>
      <c r="AH899" s="84"/>
      <c r="AI899" s="84"/>
      <c r="AJ899" s="84"/>
      <c r="AK899" s="84"/>
      <c r="AL899" s="84"/>
    </row>
    <row r="900">
      <c r="A900" s="83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  <c r="AA900" s="84"/>
      <c r="AB900" s="84"/>
      <c r="AC900" s="84"/>
      <c r="AD900" s="84"/>
      <c r="AE900" s="84"/>
      <c r="AF900" s="84"/>
      <c r="AG900" s="84"/>
      <c r="AH900" s="84"/>
      <c r="AI900" s="84"/>
      <c r="AJ900" s="84"/>
      <c r="AK900" s="84"/>
      <c r="AL900" s="84"/>
    </row>
    <row r="901">
      <c r="A901" s="83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  <c r="AA901" s="84"/>
      <c r="AB901" s="84"/>
      <c r="AC901" s="84"/>
      <c r="AD901" s="84"/>
      <c r="AE901" s="84"/>
      <c r="AF901" s="84"/>
      <c r="AG901" s="84"/>
      <c r="AH901" s="84"/>
      <c r="AI901" s="84"/>
      <c r="AJ901" s="84"/>
      <c r="AK901" s="84"/>
      <c r="AL901" s="84"/>
    </row>
    <row r="902">
      <c r="A902" s="83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  <c r="AA902" s="84"/>
      <c r="AB902" s="84"/>
      <c r="AC902" s="84"/>
      <c r="AD902" s="84"/>
      <c r="AE902" s="84"/>
      <c r="AF902" s="84"/>
      <c r="AG902" s="84"/>
      <c r="AH902" s="84"/>
      <c r="AI902" s="84"/>
      <c r="AJ902" s="84"/>
      <c r="AK902" s="84"/>
      <c r="AL902" s="84"/>
    </row>
    <row r="903">
      <c r="A903" s="83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  <c r="AA903" s="84"/>
      <c r="AB903" s="84"/>
      <c r="AC903" s="84"/>
      <c r="AD903" s="84"/>
      <c r="AE903" s="84"/>
      <c r="AF903" s="84"/>
      <c r="AG903" s="84"/>
      <c r="AH903" s="84"/>
      <c r="AI903" s="84"/>
      <c r="AJ903" s="84"/>
      <c r="AK903" s="84"/>
      <c r="AL903" s="84"/>
    </row>
    <row r="904">
      <c r="A904" s="83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  <c r="AA904" s="84"/>
      <c r="AB904" s="84"/>
      <c r="AC904" s="84"/>
      <c r="AD904" s="84"/>
      <c r="AE904" s="84"/>
      <c r="AF904" s="84"/>
      <c r="AG904" s="84"/>
      <c r="AH904" s="84"/>
      <c r="AI904" s="84"/>
      <c r="AJ904" s="84"/>
      <c r="AK904" s="84"/>
      <c r="AL904" s="84"/>
    </row>
    <row r="905">
      <c r="A905" s="83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  <c r="AA905" s="84"/>
      <c r="AB905" s="84"/>
      <c r="AC905" s="84"/>
      <c r="AD905" s="84"/>
      <c r="AE905" s="84"/>
      <c r="AF905" s="84"/>
      <c r="AG905" s="84"/>
      <c r="AH905" s="84"/>
      <c r="AI905" s="84"/>
      <c r="AJ905" s="84"/>
      <c r="AK905" s="84"/>
      <c r="AL905" s="84"/>
    </row>
    <row r="906">
      <c r="A906" s="83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  <c r="AA906" s="84"/>
      <c r="AB906" s="84"/>
      <c r="AC906" s="84"/>
      <c r="AD906" s="84"/>
      <c r="AE906" s="84"/>
      <c r="AF906" s="84"/>
      <c r="AG906" s="84"/>
      <c r="AH906" s="84"/>
      <c r="AI906" s="84"/>
      <c r="AJ906" s="84"/>
      <c r="AK906" s="84"/>
      <c r="AL906" s="84"/>
    </row>
    <row r="907">
      <c r="A907" s="83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  <c r="AA907" s="84"/>
      <c r="AB907" s="84"/>
      <c r="AC907" s="84"/>
      <c r="AD907" s="84"/>
      <c r="AE907" s="84"/>
      <c r="AF907" s="84"/>
      <c r="AG907" s="84"/>
      <c r="AH907" s="84"/>
      <c r="AI907" s="84"/>
      <c r="AJ907" s="84"/>
      <c r="AK907" s="84"/>
      <c r="AL907" s="84"/>
    </row>
    <row r="908">
      <c r="A908" s="83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  <c r="AA908" s="84"/>
      <c r="AB908" s="84"/>
      <c r="AC908" s="84"/>
      <c r="AD908" s="84"/>
      <c r="AE908" s="84"/>
      <c r="AF908" s="84"/>
      <c r="AG908" s="84"/>
      <c r="AH908" s="84"/>
      <c r="AI908" s="84"/>
      <c r="AJ908" s="84"/>
      <c r="AK908" s="84"/>
      <c r="AL908" s="84"/>
    </row>
    <row r="909">
      <c r="A909" s="83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  <c r="AA909" s="84"/>
      <c r="AB909" s="84"/>
      <c r="AC909" s="84"/>
      <c r="AD909" s="84"/>
      <c r="AE909" s="84"/>
      <c r="AF909" s="84"/>
      <c r="AG909" s="84"/>
      <c r="AH909" s="84"/>
      <c r="AI909" s="84"/>
      <c r="AJ909" s="84"/>
      <c r="AK909" s="84"/>
      <c r="AL909" s="84"/>
    </row>
    <row r="910">
      <c r="A910" s="83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  <c r="AA910" s="84"/>
      <c r="AB910" s="84"/>
      <c r="AC910" s="84"/>
      <c r="AD910" s="84"/>
      <c r="AE910" s="84"/>
      <c r="AF910" s="84"/>
      <c r="AG910" s="84"/>
      <c r="AH910" s="84"/>
      <c r="AI910" s="84"/>
      <c r="AJ910" s="84"/>
      <c r="AK910" s="84"/>
      <c r="AL910" s="84"/>
    </row>
    <row r="911">
      <c r="A911" s="83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  <c r="AA911" s="84"/>
      <c r="AB911" s="84"/>
      <c r="AC911" s="84"/>
      <c r="AD911" s="84"/>
      <c r="AE911" s="84"/>
      <c r="AF911" s="84"/>
      <c r="AG911" s="84"/>
      <c r="AH911" s="84"/>
      <c r="AI911" s="84"/>
      <c r="AJ911" s="84"/>
      <c r="AK911" s="84"/>
      <c r="AL911" s="84"/>
    </row>
    <row r="912">
      <c r="A912" s="83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  <c r="AA912" s="84"/>
      <c r="AB912" s="84"/>
      <c r="AC912" s="84"/>
      <c r="AD912" s="84"/>
      <c r="AE912" s="84"/>
      <c r="AF912" s="84"/>
      <c r="AG912" s="84"/>
      <c r="AH912" s="84"/>
      <c r="AI912" s="84"/>
      <c r="AJ912" s="84"/>
      <c r="AK912" s="84"/>
      <c r="AL912" s="84"/>
    </row>
    <row r="913">
      <c r="A913" s="83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  <c r="AA913" s="84"/>
      <c r="AB913" s="84"/>
      <c r="AC913" s="84"/>
      <c r="AD913" s="84"/>
      <c r="AE913" s="84"/>
      <c r="AF913" s="84"/>
      <c r="AG913" s="84"/>
      <c r="AH913" s="84"/>
      <c r="AI913" s="84"/>
      <c r="AJ913" s="84"/>
      <c r="AK913" s="84"/>
      <c r="AL913" s="84"/>
    </row>
    <row r="914">
      <c r="A914" s="83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  <c r="AA914" s="84"/>
      <c r="AB914" s="84"/>
      <c r="AC914" s="84"/>
      <c r="AD914" s="84"/>
      <c r="AE914" s="84"/>
      <c r="AF914" s="84"/>
      <c r="AG914" s="84"/>
      <c r="AH914" s="84"/>
      <c r="AI914" s="84"/>
      <c r="AJ914" s="84"/>
      <c r="AK914" s="84"/>
      <c r="AL914" s="84"/>
    </row>
    <row r="915">
      <c r="A915" s="83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  <c r="AA915" s="84"/>
      <c r="AB915" s="84"/>
      <c r="AC915" s="84"/>
      <c r="AD915" s="84"/>
      <c r="AE915" s="84"/>
      <c r="AF915" s="84"/>
      <c r="AG915" s="84"/>
      <c r="AH915" s="84"/>
      <c r="AI915" s="84"/>
      <c r="AJ915" s="84"/>
      <c r="AK915" s="84"/>
      <c r="AL915" s="84"/>
    </row>
    <row r="916">
      <c r="A916" s="83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  <c r="AA916" s="84"/>
      <c r="AB916" s="84"/>
      <c r="AC916" s="84"/>
      <c r="AD916" s="84"/>
      <c r="AE916" s="84"/>
      <c r="AF916" s="84"/>
      <c r="AG916" s="84"/>
      <c r="AH916" s="84"/>
      <c r="AI916" s="84"/>
      <c r="AJ916" s="84"/>
      <c r="AK916" s="84"/>
      <c r="AL916" s="84"/>
    </row>
    <row r="917">
      <c r="A917" s="83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  <c r="AA917" s="84"/>
      <c r="AB917" s="84"/>
      <c r="AC917" s="84"/>
      <c r="AD917" s="84"/>
      <c r="AE917" s="84"/>
      <c r="AF917" s="84"/>
      <c r="AG917" s="84"/>
      <c r="AH917" s="84"/>
      <c r="AI917" s="84"/>
      <c r="AJ917" s="84"/>
      <c r="AK917" s="84"/>
      <c r="AL917" s="84"/>
    </row>
    <row r="918">
      <c r="A918" s="83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  <c r="AA918" s="84"/>
      <c r="AB918" s="84"/>
      <c r="AC918" s="84"/>
      <c r="AD918" s="84"/>
      <c r="AE918" s="84"/>
      <c r="AF918" s="84"/>
      <c r="AG918" s="84"/>
      <c r="AH918" s="84"/>
      <c r="AI918" s="84"/>
      <c r="AJ918" s="84"/>
      <c r="AK918" s="84"/>
      <c r="AL918" s="84"/>
    </row>
    <row r="919">
      <c r="A919" s="83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  <c r="AA919" s="84"/>
      <c r="AB919" s="84"/>
      <c r="AC919" s="84"/>
      <c r="AD919" s="84"/>
      <c r="AE919" s="84"/>
      <c r="AF919" s="84"/>
      <c r="AG919" s="84"/>
      <c r="AH919" s="84"/>
      <c r="AI919" s="84"/>
      <c r="AJ919" s="84"/>
      <c r="AK919" s="84"/>
      <c r="AL919" s="84"/>
    </row>
    <row r="920">
      <c r="A920" s="83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  <c r="AA920" s="84"/>
      <c r="AB920" s="84"/>
      <c r="AC920" s="84"/>
      <c r="AD920" s="84"/>
      <c r="AE920" s="84"/>
      <c r="AF920" s="84"/>
      <c r="AG920" s="84"/>
      <c r="AH920" s="84"/>
      <c r="AI920" s="84"/>
      <c r="AJ920" s="84"/>
      <c r="AK920" s="84"/>
      <c r="AL920" s="84"/>
    </row>
    <row r="921">
      <c r="A921" s="83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  <c r="AA921" s="84"/>
      <c r="AB921" s="84"/>
      <c r="AC921" s="84"/>
      <c r="AD921" s="84"/>
      <c r="AE921" s="84"/>
      <c r="AF921" s="84"/>
      <c r="AG921" s="84"/>
      <c r="AH921" s="84"/>
      <c r="AI921" s="84"/>
      <c r="AJ921" s="84"/>
      <c r="AK921" s="84"/>
      <c r="AL921" s="84"/>
    </row>
    <row r="922">
      <c r="A922" s="83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  <c r="AA922" s="84"/>
      <c r="AB922" s="84"/>
      <c r="AC922" s="84"/>
      <c r="AD922" s="84"/>
      <c r="AE922" s="84"/>
      <c r="AF922" s="84"/>
      <c r="AG922" s="84"/>
      <c r="AH922" s="84"/>
      <c r="AI922" s="84"/>
      <c r="AJ922" s="84"/>
      <c r="AK922" s="84"/>
      <c r="AL922" s="84"/>
    </row>
    <row r="923">
      <c r="A923" s="83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  <c r="AA923" s="84"/>
      <c r="AB923" s="84"/>
      <c r="AC923" s="84"/>
      <c r="AD923" s="84"/>
      <c r="AE923" s="84"/>
      <c r="AF923" s="84"/>
      <c r="AG923" s="84"/>
      <c r="AH923" s="84"/>
      <c r="AI923" s="84"/>
      <c r="AJ923" s="84"/>
      <c r="AK923" s="84"/>
      <c r="AL923" s="84"/>
    </row>
    <row r="924">
      <c r="A924" s="83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  <c r="AA924" s="84"/>
      <c r="AB924" s="84"/>
      <c r="AC924" s="84"/>
      <c r="AD924" s="84"/>
      <c r="AE924" s="84"/>
      <c r="AF924" s="84"/>
      <c r="AG924" s="84"/>
      <c r="AH924" s="84"/>
      <c r="AI924" s="84"/>
      <c r="AJ924" s="84"/>
      <c r="AK924" s="84"/>
      <c r="AL924" s="84"/>
    </row>
    <row r="925">
      <c r="A925" s="83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  <c r="AA925" s="84"/>
      <c r="AB925" s="84"/>
      <c r="AC925" s="84"/>
      <c r="AD925" s="84"/>
      <c r="AE925" s="84"/>
      <c r="AF925" s="84"/>
      <c r="AG925" s="84"/>
      <c r="AH925" s="84"/>
      <c r="AI925" s="84"/>
      <c r="AJ925" s="84"/>
      <c r="AK925" s="84"/>
      <c r="AL925" s="84"/>
    </row>
    <row r="926">
      <c r="A926" s="83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  <c r="AA926" s="84"/>
      <c r="AB926" s="84"/>
      <c r="AC926" s="84"/>
      <c r="AD926" s="84"/>
      <c r="AE926" s="84"/>
      <c r="AF926" s="84"/>
      <c r="AG926" s="84"/>
      <c r="AH926" s="84"/>
      <c r="AI926" s="84"/>
      <c r="AJ926" s="84"/>
      <c r="AK926" s="84"/>
      <c r="AL926" s="84"/>
    </row>
    <row r="927">
      <c r="A927" s="83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  <c r="AA927" s="84"/>
      <c r="AB927" s="84"/>
      <c r="AC927" s="84"/>
      <c r="AD927" s="84"/>
      <c r="AE927" s="84"/>
      <c r="AF927" s="84"/>
      <c r="AG927" s="84"/>
      <c r="AH927" s="84"/>
      <c r="AI927" s="84"/>
      <c r="AJ927" s="84"/>
      <c r="AK927" s="84"/>
      <c r="AL927" s="84"/>
    </row>
    <row r="928">
      <c r="A928" s="83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  <c r="AA928" s="84"/>
      <c r="AB928" s="84"/>
      <c r="AC928" s="84"/>
      <c r="AD928" s="84"/>
      <c r="AE928" s="84"/>
      <c r="AF928" s="84"/>
      <c r="AG928" s="84"/>
      <c r="AH928" s="84"/>
      <c r="AI928" s="84"/>
      <c r="AJ928" s="84"/>
      <c r="AK928" s="84"/>
      <c r="AL928" s="84"/>
    </row>
    <row r="929">
      <c r="A929" s="83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  <c r="AA929" s="84"/>
      <c r="AB929" s="84"/>
      <c r="AC929" s="84"/>
      <c r="AD929" s="84"/>
      <c r="AE929" s="84"/>
      <c r="AF929" s="84"/>
      <c r="AG929" s="84"/>
      <c r="AH929" s="84"/>
      <c r="AI929" s="84"/>
      <c r="AJ929" s="84"/>
      <c r="AK929" s="84"/>
      <c r="AL929" s="84"/>
    </row>
    <row r="930">
      <c r="A930" s="83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  <c r="AA930" s="84"/>
      <c r="AB930" s="84"/>
      <c r="AC930" s="84"/>
      <c r="AD930" s="84"/>
      <c r="AE930" s="84"/>
      <c r="AF930" s="84"/>
      <c r="AG930" s="84"/>
      <c r="AH930" s="84"/>
      <c r="AI930" s="84"/>
      <c r="AJ930" s="84"/>
      <c r="AK930" s="84"/>
      <c r="AL930" s="84"/>
    </row>
    <row r="931">
      <c r="A931" s="83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  <c r="AA931" s="84"/>
      <c r="AB931" s="84"/>
      <c r="AC931" s="84"/>
      <c r="AD931" s="84"/>
      <c r="AE931" s="84"/>
      <c r="AF931" s="84"/>
      <c r="AG931" s="84"/>
      <c r="AH931" s="84"/>
      <c r="AI931" s="84"/>
      <c r="AJ931" s="84"/>
      <c r="AK931" s="84"/>
      <c r="AL931" s="84"/>
    </row>
    <row r="932">
      <c r="A932" s="83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  <c r="AA932" s="84"/>
      <c r="AB932" s="84"/>
      <c r="AC932" s="84"/>
      <c r="AD932" s="84"/>
      <c r="AE932" s="84"/>
      <c r="AF932" s="84"/>
      <c r="AG932" s="84"/>
      <c r="AH932" s="84"/>
      <c r="AI932" s="84"/>
      <c r="AJ932" s="84"/>
      <c r="AK932" s="84"/>
      <c r="AL932" s="84"/>
    </row>
    <row r="933">
      <c r="A933" s="83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  <c r="AA933" s="84"/>
      <c r="AB933" s="84"/>
      <c r="AC933" s="84"/>
      <c r="AD933" s="84"/>
      <c r="AE933" s="84"/>
      <c r="AF933" s="84"/>
      <c r="AG933" s="84"/>
      <c r="AH933" s="84"/>
      <c r="AI933" s="84"/>
      <c r="AJ933" s="84"/>
      <c r="AK933" s="84"/>
      <c r="AL933" s="84"/>
    </row>
    <row r="934">
      <c r="A934" s="83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  <c r="AA934" s="84"/>
      <c r="AB934" s="84"/>
      <c r="AC934" s="84"/>
      <c r="AD934" s="84"/>
      <c r="AE934" s="84"/>
      <c r="AF934" s="84"/>
      <c r="AG934" s="84"/>
      <c r="AH934" s="84"/>
      <c r="AI934" s="84"/>
      <c r="AJ934" s="84"/>
      <c r="AK934" s="84"/>
      <c r="AL934" s="84"/>
    </row>
    <row r="935">
      <c r="A935" s="83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  <c r="AA935" s="84"/>
      <c r="AB935" s="84"/>
      <c r="AC935" s="84"/>
      <c r="AD935" s="84"/>
      <c r="AE935" s="84"/>
      <c r="AF935" s="84"/>
      <c r="AG935" s="84"/>
      <c r="AH935" s="84"/>
      <c r="AI935" s="84"/>
      <c r="AJ935" s="84"/>
      <c r="AK935" s="84"/>
      <c r="AL935" s="84"/>
    </row>
    <row r="936">
      <c r="A936" s="83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  <c r="AA936" s="84"/>
      <c r="AB936" s="84"/>
      <c r="AC936" s="84"/>
      <c r="AD936" s="84"/>
      <c r="AE936" s="84"/>
      <c r="AF936" s="84"/>
      <c r="AG936" s="84"/>
      <c r="AH936" s="84"/>
      <c r="AI936" s="84"/>
      <c r="AJ936" s="84"/>
      <c r="AK936" s="84"/>
      <c r="AL936" s="84"/>
    </row>
    <row r="937">
      <c r="A937" s="83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  <c r="AA937" s="84"/>
      <c r="AB937" s="84"/>
      <c r="AC937" s="84"/>
      <c r="AD937" s="84"/>
      <c r="AE937" s="84"/>
      <c r="AF937" s="84"/>
      <c r="AG937" s="84"/>
      <c r="AH937" s="84"/>
      <c r="AI937" s="84"/>
      <c r="AJ937" s="84"/>
      <c r="AK937" s="84"/>
      <c r="AL937" s="84"/>
    </row>
    <row r="938">
      <c r="A938" s="83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  <c r="AA938" s="84"/>
      <c r="AB938" s="84"/>
      <c r="AC938" s="84"/>
      <c r="AD938" s="84"/>
      <c r="AE938" s="84"/>
      <c r="AF938" s="84"/>
      <c r="AG938" s="84"/>
      <c r="AH938" s="84"/>
      <c r="AI938" s="84"/>
      <c r="AJ938" s="84"/>
      <c r="AK938" s="84"/>
      <c r="AL938" s="84"/>
    </row>
    <row r="939">
      <c r="A939" s="83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  <c r="AA939" s="84"/>
      <c r="AB939" s="84"/>
      <c r="AC939" s="84"/>
      <c r="AD939" s="84"/>
      <c r="AE939" s="84"/>
      <c r="AF939" s="84"/>
      <c r="AG939" s="84"/>
      <c r="AH939" s="84"/>
      <c r="AI939" s="84"/>
      <c r="AJ939" s="84"/>
      <c r="AK939" s="84"/>
      <c r="AL939" s="84"/>
    </row>
    <row r="940">
      <c r="A940" s="83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  <c r="AA940" s="84"/>
      <c r="AB940" s="84"/>
      <c r="AC940" s="84"/>
      <c r="AD940" s="84"/>
      <c r="AE940" s="84"/>
      <c r="AF940" s="84"/>
      <c r="AG940" s="84"/>
      <c r="AH940" s="84"/>
      <c r="AI940" s="84"/>
      <c r="AJ940" s="84"/>
      <c r="AK940" s="84"/>
      <c r="AL940" s="84"/>
    </row>
    <row r="941">
      <c r="A941" s="83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  <c r="AA941" s="84"/>
      <c r="AB941" s="84"/>
      <c r="AC941" s="84"/>
      <c r="AD941" s="84"/>
      <c r="AE941" s="84"/>
      <c r="AF941" s="84"/>
      <c r="AG941" s="84"/>
      <c r="AH941" s="84"/>
      <c r="AI941" s="84"/>
      <c r="AJ941" s="84"/>
      <c r="AK941" s="84"/>
      <c r="AL941" s="84"/>
    </row>
    <row r="942">
      <c r="A942" s="83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  <c r="AA942" s="84"/>
      <c r="AB942" s="84"/>
      <c r="AC942" s="84"/>
      <c r="AD942" s="84"/>
      <c r="AE942" s="84"/>
      <c r="AF942" s="84"/>
      <c r="AG942" s="84"/>
      <c r="AH942" s="84"/>
      <c r="AI942" s="84"/>
      <c r="AJ942" s="84"/>
      <c r="AK942" s="84"/>
      <c r="AL942" s="84"/>
    </row>
    <row r="943">
      <c r="A943" s="83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  <c r="AA943" s="84"/>
      <c r="AB943" s="84"/>
      <c r="AC943" s="84"/>
      <c r="AD943" s="84"/>
      <c r="AE943" s="84"/>
      <c r="AF943" s="84"/>
      <c r="AG943" s="84"/>
      <c r="AH943" s="84"/>
      <c r="AI943" s="84"/>
      <c r="AJ943" s="84"/>
      <c r="AK943" s="84"/>
      <c r="AL943" s="84"/>
    </row>
    <row r="944">
      <c r="A944" s="83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  <c r="AA944" s="84"/>
      <c r="AB944" s="84"/>
      <c r="AC944" s="84"/>
      <c r="AD944" s="84"/>
      <c r="AE944" s="84"/>
      <c r="AF944" s="84"/>
      <c r="AG944" s="84"/>
      <c r="AH944" s="84"/>
      <c r="AI944" s="84"/>
      <c r="AJ944" s="84"/>
      <c r="AK944" s="84"/>
      <c r="AL944" s="84"/>
    </row>
    <row r="945">
      <c r="A945" s="83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  <c r="AA945" s="84"/>
      <c r="AB945" s="84"/>
      <c r="AC945" s="84"/>
      <c r="AD945" s="84"/>
      <c r="AE945" s="84"/>
      <c r="AF945" s="84"/>
      <c r="AG945" s="84"/>
      <c r="AH945" s="84"/>
      <c r="AI945" s="84"/>
      <c r="AJ945" s="84"/>
      <c r="AK945" s="84"/>
      <c r="AL945" s="84"/>
    </row>
    <row r="946">
      <c r="A946" s="83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  <c r="AA946" s="84"/>
      <c r="AB946" s="84"/>
      <c r="AC946" s="84"/>
      <c r="AD946" s="84"/>
      <c r="AE946" s="84"/>
      <c r="AF946" s="84"/>
      <c r="AG946" s="84"/>
      <c r="AH946" s="84"/>
      <c r="AI946" s="84"/>
      <c r="AJ946" s="84"/>
      <c r="AK946" s="84"/>
      <c r="AL946" s="84"/>
    </row>
    <row r="947">
      <c r="A947" s="83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  <c r="AA947" s="84"/>
      <c r="AB947" s="84"/>
      <c r="AC947" s="84"/>
      <c r="AD947" s="84"/>
      <c r="AE947" s="84"/>
      <c r="AF947" s="84"/>
      <c r="AG947" s="84"/>
      <c r="AH947" s="84"/>
      <c r="AI947" s="84"/>
      <c r="AJ947" s="84"/>
      <c r="AK947" s="84"/>
      <c r="AL947" s="84"/>
    </row>
    <row r="948">
      <c r="A948" s="83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  <c r="AA948" s="84"/>
      <c r="AB948" s="84"/>
      <c r="AC948" s="84"/>
      <c r="AD948" s="84"/>
      <c r="AE948" s="84"/>
      <c r="AF948" s="84"/>
      <c r="AG948" s="84"/>
      <c r="AH948" s="84"/>
      <c r="AI948" s="84"/>
      <c r="AJ948" s="84"/>
      <c r="AK948" s="84"/>
      <c r="AL948" s="84"/>
    </row>
    <row r="949">
      <c r="A949" s="83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  <c r="AA949" s="84"/>
      <c r="AB949" s="84"/>
      <c r="AC949" s="84"/>
      <c r="AD949" s="84"/>
      <c r="AE949" s="84"/>
      <c r="AF949" s="84"/>
      <c r="AG949" s="84"/>
      <c r="AH949" s="84"/>
      <c r="AI949" s="84"/>
      <c r="AJ949" s="84"/>
      <c r="AK949" s="84"/>
      <c r="AL949" s="84"/>
    </row>
    <row r="950">
      <c r="A950" s="83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  <c r="AA950" s="84"/>
      <c r="AB950" s="84"/>
      <c r="AC950" s="84"/>
      <c r="AD950" s="84"/>
      <c r="AE950" s="84"/>
      <c r="AF950" s="84"/>
      <c r="AG950" s="84"/>
      <c r="AH950" s="84"/>
      <c r="AI950" s="84"/>
      <c r="AJ950" s="84"/>
      <c r="AK950" s="84"/>
      <c r="AL950" s="84"/>
    </row>
    <row r="951">
      <c r="A951" s="83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  <c r="AA951" s="84"/>
      <c r="AB951" s="84"/>
      <c r="AC951" s="84"/>
      <c r="AD951" s="84"/>
      <c r="AE951" s="84"/>
      <c r="AF951" s="84"/>
      <c r="AG951" s="84"/>
      <c r="AH951" s="84"/>
      <c r="AI951" s="84"/>
      <c r="AJ951" s="84"/>
      <c r="AK951" s="84"/>
      <c r="AL951" s="84"/>
    </row>
    <row r="952">
      <c r="A952" s="83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  <c r="AA952" s="84"/>
      <c r="AB952" s="84"/>
      <c r="AC952" s="84"/>
      <c r="AD952" s="84"/>
      <c r="AE952" s="84"/>
      <c r="AF952" s="84"/>
      <c r="AG952" s="84"/>
      <c r="AH952" s="84"/>
      <c r="AI952" s="84"/>
      <c r="AJ952" s="84"/>
      <c r="AK952" s="84"/>
      <c r="AL952" s="84"/>
    </row>
    <row r="953">
      <c r="A953" s="83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  <c r="AA953" s="84"/>
      <c r="AB953" s="84"/>
      <c r="AC953" s="84"/>
      <c r="AD953" s="84"/>
      <c r="AE953" s="84"/>
      <c r="AF953" s="84"/>
      <c r="AG953" s="84"/>
      <c r="AH953" s="84"/>
      <c r="AI953" s="84"/>
      <c r="AJ953" s="84"/>
      <c r="AK953" s="84"/>
      <c r="AL953" s="84"/>
    </row>
    <row r="954">
      <c r="A954" s="83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  <c r="AA954" s="84"/>
      <c r="AB954" s="84"/>
      <c r="AC954" s="84"/>
      <c r="AD954" s="84"/>
      <c r="AE954" s="84"/>
      <c r="AF954" s="84"/>
      <c r="AG954" s="84"/>
      <c r="AH954" s="84"/>
      <c r="AI954" s="84"/>
      <c r="AJ954" s="84"/>
      <c r="AK954" s="84"/>
      <c r="AL954" s="84"/>
    </row>
    <row r="955">
      <c r="A955" s="83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  <c r="AA955" s="84"/>
      <c r="AB955" s="84"/>
      <c r="AC955" s="84"/>
      <c r="AD955" s="84"/>
      <c r="AE955" s="84"/>
      <c r="AF955" s="84"/>
      <c r="AG955" s="84"/>
      <c r="AH955" s="84"/>
      <c r="AI955" s="84"/>
      <c r="AJ955" s="84"/>
      <c r="AK955" s="84"/>
      <c r="AL955" s="84"/>
    </row>
    <row r="956">
      <c r="A956" s="83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  <c r="AA956" s="84"/>
      <c r="AB956" s="84"/>
      <c r="AC956" s="84"/>
      <c r="AD956" s="84"/>
      <c r="AE956" s="84"/>
      <c r="AF956" s="84"/>
      <c r="AG956" s="84"/>
      <c r="AH956" s="84"/>
      <c r="AI956" s="84"/>
      <c r="AJ956" s="84"/>
      <c r="AK956" s="84"/>
      <c r="AL956" s="84"/>
    </row>
    <row r="957">
      <c r="A957" s="83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  <c r="AA957" s="84"/>
      <c r="AB957" s="84"/>
      <c r="AC957" s="84"/>
      <c r="AD957" s="84"/>
      <c r="AE957" s="84"/>
      <c r="AF957" s="84"/>
      <c r="AG957" s="84"/>
      <c r="AH957" s="84"/>
      <c r="AI957" s="84"/>
      <c r="AJ957" s="84"/>
      <c r="AK957" s="84"/>
      <c r="AL957" s="84"/>
    </row>
    <row r="958">
      <c r="A958" s="83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  <c r="AA958" s="84"/>
      <c r="AB958" s="84"/>
      <c r="AC958" s="84"/>
      <c r="AD958" s="84"/>
      <c r="AE958" s="84"/>
      <c r="AF958" s="84"/>
      <c r="AG958" s="84"/>
      <c r="AH958" s="84"/>
      <c r="AI958" s="84"/>
      <c r="AJ958" s="84"/>
      <c r="AK958" s="84"/>
      <c r="AL958" s="84"/>
    </row>
    <row r="959">
      <c r="A959" s="83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  <c r="AA959" s="84"/>
      <c r="AB959" s="84"/>
      <c r="AC959" s="84"/>
      <c r="AD959" s="84"/>
      <c r="AE959" s="84"/>
      <c r="AF959" s="84"/>
      <c r="AG959" s="84"/>
      <c r="AH959" s="84"/>
      <c r="AI959" s="84"/>
      <c r="AJ959" s="84"/>
      <c r="AK959" s="84"/>
      <c r="AL959" s="84"/>
    </row>
    <row r="960">
      <c r="A960" s="83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  <c r="AA960" s="84"/>
      <c r="AB960" s="84"/>
      <c r="AC960" s="84"/>
      <c r="AD960" s="84"/>
      <c r="AE960" s="84"/>
      <c r="AF960" s="84"/>
      <c r="AG960" s="84"/>
      <c r="AH960" s="84"/>
      <c r="AI960" s="84"/>
      <c r="AJ960" s="84"/>
      <c r="AK960" s="84"/>
      <c r="AL960" s="84"/>
    </row>
    <row r="961">
      <c r="A961" s="83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  <c r="AA961" s="84"/>
      <c r="AB961" s="84"/>
      <c r="AC961" s="84"/>
      <c r="AD961" s="84"/>
      <c r="AE961" s="84"/>
      <c r="AF961" s="84"/>
      <c r="AG961" s="84"/>
      <c r="AH961" s="84"/>
      <c r="AI961" s="84"/>
      <c r="AJ961" s="84"/>
      <c r="AK961" s="84"/>
      <c r="AL961" s="84"/>
    </row>
    <row r="962">
      <c r="A962" s="83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  <c r="AA962" s="84"/>
      <c r="AB962" s="84"/>
      <c r="AC962" s="84"/>
      <c r="AD962" s="84"/>
      <c r="AE962" s="84"/>
      <c r="AF962" s="84"/>
      <c r="AG962" s="84"/>
      <c r="AH962" s="84"/>
      <c r="AI962" s="84"/>
      <c r="AJ962" s="84"/>
      <c r="AK962" s="84"/>
      <c r="AL962" s="84"/>
    </row>
    <row r="963">
      <c r="A963" s="83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  <c r="AA963" s="84"/>
      <c r="AB963" s="84"/>
      <c r="AC963" s="84"/>
      <c r="AD963" s="84"/>
      <c r="AE963" s="84"/>
      <c r="AF963" s="84"/>
      <c r="AG963" s="84"/>
      <c r="AH963" s="84"/>
      <c r="AI963" s="84"/>
      <c r="AJ963" s="84"/>
      <c r="AK963" s="84"/>
      <c r="AL963" s="84"/>
    </row>
    <row r="964">
      <c r="A964" s="83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  <c r="AA964" s="84"/>
      <c r="AB964" s="84"/>
      <c r="AC964" s="84"/>
      <c r="AD964" s="84"/>
      <c r="AE964" s="84"/>
      <c r="AF964" s="84"/>
      <c r="AG964" s="84"/>
      <c r="AH964" s="84"/>
      <c r="AI964" s="84"/>
      <c r="AJ964" s="84"/>
      <c r="AK964" s="84"/>
      <c r="AL964" s="84"/>
    </row>
    <row r="965">
      <c r="A965" s="83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  <c r="AA965" s="84"/>
      <c r="AB965" s="84"/>
      <c r="AC965" s="84"/>
      <c r="AD965" s="84"/>
      <c r="AE965" s="84"/>
      <c r="AF965" s="84"/>
      <c r="AG965" s="84"/>
      <c r="AH965" s="84"/>
      <c r="AI965" s="84"/>
      <c r="AJ965" s="84"/>
      <c r="AK965" s="84"/>
      <c r="AL965" s="84"/>
    </row>
    <row r="966">
      <c r="A966" s="83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  <c r="AA966" s="84"/>
      <c r="AB966" s="84"/>
      <c r="AC966" s="84"/>
      <c r="AD966" s="84"/>
      <c r="AE966" s="84"/>
      <c r="AF966" s="84"/>
      <c r="AG966" s="84"/>
      <c r="AH966" s="84"/>
      <c r="AI966" s="84"/>
      <c r="AJ966" s="84"/>
      <c r="AK966" s="84"/>
      <c r="AL966" s="84"/>
    </row>
    <row r="967">
      <c r="A967" s="83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  <c r="AA967" s="84"/>
      <c r="AB967" s="84"/>
      <c r="AC967" s="84"/>
      <c r="AD967" s="84"/>
      <c r="AE967" s="84"/>
      <c r="AF967" s="84"/>
      <c r="AG967" s="84"/>
      <c r="AH967" s="84"/>
      <c r="AI967" s="84"/>
      <c r="AJ967" s="84"/>
      <c r="AK967" s="84"/>
      <c r="AL967" s="84"/>
    </row>
    <row r="968">
      <c r="A968" s="83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  <c r="AA968" s="84"/>
      <c r="AB968" s="84"/>
      <c r="AC968" s="84"/>
      <c r="AD968" s="84"/>
      <c r="AE968" s="84"/>
      <c r="AF968" s="84"/>
      <c r="AG968" s="84"/>
      <c r="AH968" s="84"/>
      <c r="AI968" s="84"/>
      <c r="AJ968" s="84"/>
      <c r="AK968" s="84"/>
      <c r="AL968" s="84"/>
    </row>
    <row r="969">
      <c r="A969" s="83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  <c r="AA969" s="84"/>
      <c r="AB969" s="84"/>
      <c r="AC969" s="84"/>
      <c r="AD969" s="84"/>
      <c r="AE969" s="84"/>
      <c r="AF969" s="84"/>
      <c r="AG969" s="84"/>
      <c r="AH969" s="84"/>
      <c r="AI969" s="84"/>
      <c r="AJ969" s="84"/>
      <c r="AK969" s="84"/>
      <c r="AL969" s="84"/>
    </row>
    <row r="970">
      <c r="A970" s="83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  <c r="AA970" s="84"/>
      <c r="AB970" s="84"/>
      <c r="AC970" s="84"/>
      <c r="AD970" s="84"/>
      <c r="AE970" s="84"/>
      <c r="AF970" s="84"/>
      <c r="AG970" s="84"/>
      <c r="AH970" s="84"/>
      <c r="AI970" s="84"/>
      <c r="AJ970" s="84"/>
      <c r="AK970" s="84"/>
      <c r="AL970" s="84"/>
    </row>
    <row r="971">
      <c r="A971" s="83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  <c r="AA971" s="84"/>
      <c r="AB971" s="84"/>
      <c r="AC971" s="84"/>
      <c r="AD971" s="84"/>
      <c r="AE971" s="84"/>
      <c r="AF971" s="84"/>
      <c r="AG971" s="84"/>
      <c r="AH971" s="84"/>
      <c r="AI971" s="84"/>
      <c r="AJ971" s="84"/>
      <c r="AK971" s="84"/>
      <c r="AL971" s="84"/>
    </row>
    <row r="972">
      <c r="A972" s="83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  <c r="AA972" s="84"/>
      <c r="AB972" s="84"/>
      <c r="AC972" s="84"/>
      <c r="AD972" s="84"/>
      <c r="AE972" s="84"/>
      <c r="AF972" s="84"/>
      <c r="AG972" s="84"/>
      <c r="AH972" s="84"/>
      <c r="AI972" s="84"/>
      <c r="AJ972" s="84"/>
      <c r="AK972" s="84"/>
      <c r="AL972" s="84"/>
    </row>
    <row r="973">
      <c r="A973" s="83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  <c r="AA973" s="84"/>
      <c r="AB973" s="84"/>
      <c r="AC973" s="84"/>
      <c r="AD973" s="84"/>
      <c r="AE973" s="84"/>
      <c r="AF973" s="84"/>
      <c r="AG973" s="84"/>
      <c r="AH973" s="84"/>
      <c r="AI973" s="84"/>
      <c r="AJ973" s="84"/>
      <c r="AK973" s="84"/>
      <c r="AL973" s="84"/>
    </row>
    <row r="974">
      <c r="A974" s="83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  <c r="AA974" s="84"/>
      <c r="AB974" s="84"/>
      <c r="AC974" s="84"/>
      <c r="AD974" s="84"/>
      <c r="AE974" s="84"/>
      <c r="AF974" s="84"/>
      <c r="AG974" s="84"/>
      <c r="AH974" s="84"/>
      <c r="AI974" s="84"/>
      <c r="AJ974" s="84"/>
      <c r="AK974" s="84"/>
      <c r="AL974" s="84"/>
    </row>
    <row r="975">
      <c r="A975" s="83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  <c r="AA975" s="84"/>
      <c r="AB975" s="84"/>
      <c r="AC975" s="84"/>
      <c r="AD975" s="84"/>
      <c r="AE975" s="84"/>
      <c r="AF975" s="84"/>
      <c r="AG975" s="84"/>
      <c r="AH975" s="84"/>
      <c r="AI975" s="84"/>
      <c r="AJ975" s="84"/>
      <c r="AK975" s="84"/>
      <c r="AL975" s="84"/>
    </row>
    <row r="976">
      <c r="A976" s="83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  <c r="AA976" s="84"/>
      <c r="AB976" s="84"/>
      <c r="AC976" s="84"/>
      <c r="AD976" s="84"/>
      <c r="AE976" s="84"/>
      <c r="AF976" s="84"/>
      <c r="AG976" s="84"/>
      <c r="AH976" s="84"/>
      <c r="AI976" s="84"/>
      <c r="AJ976" s="84"/>
      <c r="AK976" s="84"/>
      <c r="AL976" s="84"/>
    </row>
    <row r="977">
      <c r="A977" s="83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  <c r="AA977" s="84"/>
      <c r="AB977" s="84"/>
      <c r="AC977" s="84"/>
      <c r="AD977" s="84"/>
      <c r="AE977" s="84"/>
      <c r="AF977" s="84"/>
      <c r="AG977" s="84"/>
      <c r="AH977" s="84"/>
      <c r="AI977" s="84"/>
      <c r="AJ977" s="84"/>
      <c r="AK977" s="84"/>
      <c r="AL977" s="84"/>
    </row>
    <row r="978">
      <c r="A978" s="83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  <c r="AA978" s="84"/>
      <c r="AB978" s="84"/>
      <c r="AC978" s="84"/>
      <c r="AD978" s="84"/>
      <c r="AE978" s="84"/>
      <c r="AF978" s="84"/>
      <c r="AG978" s="84"/>
      <c r="AH978" s="84"/>
      <c r="AI978" s="84"/>
      <c r="AJ978" s="84"/>
      <c r="AK978" s="84"/>
      <c r="AL978" s="84"/>
    </row>
    <row r="979">
      <c r="A979" s="83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  <c r="AA979" s="84"/>
      <c r="AB979" s="84"/>
      <c r="AC979" s="84"/>
      <c r="AD979" s="84"/>
      <c r="AE979" s="84"/>
      <c r="AF979" s="84"/>
      <c r="AG979" s="84"/>
      <c r="AH979" s="84"/>
      <c r="AI979" s="84"/>
      <c r="AJ979" s="84"/>
      <c r="AK979" s="84"/>
      <c r="AL979" s="84"/>
    </row>
    <row r="980">
      <c r="A980" s="83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  <c r="AA980" s="84"/>
      <c r="AB980" s="84"/>
      <c r="AC980" s="84"/>
      <c r="AD980" s="84"/>
      <c r="AE980" s="84"/>
      <c r="AF980" s="84"/>
      <c r="AG980" s="84"/>
      <c r="AH980" s="84"/>
      <c r="AI980" s="84"/>
      <c r="AJ980" s="84"/>
      <c r="AK980" s="84"/>
      <c r="AL980" s="84"/>
    </row>
    <row r="981">
      <c r="A981" s="83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  <c r="AA981" s="84"/>
      <c r="AB981" s="84"/>
      <c r="AC981" s="84"/>
      <c r="AD981" s="84"/>
      <c r="AE981" s="84"/>
      <c r="AF981" s="84"/>
      <c r="AG981" s="84"/>
      <c r="AH981" s="84"/>
      <c r="AI981" s="84"/>
      <c r="AJ981" s="84"/>
      <c r="AK981" s="84"/>
      <c r="AL981" s="84"/>
    </row>
    <row r="982">
      <c r="A982" s="83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  <c r="AA982" s="84"/>
      <c r="AB982" s="84"/>
      <c r="AC982" s="84"/>
      <c r="AD982" s="84"/>
      <c r="AE982" s="84"/>
      <c r="AF982" s="84"/>
      <c r="AG982" s="84"/>
      <c r="AH982" s="84"/>
      <c r="AI982" s="84"/>
      <c r="AJ982" s="84"/>
      <c r="AK982" s="84"/>
      <c r="AL982" s="84"/>
    </row>
    <row r="983">
      <c r="A983" s="83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  <c r="AA983" s="84"/>
      <c r="AB983" s="84"/>
      <c r="AC983" s="84"/>
      <c r="AD983" s="84"/>
      <c r="AE983" s="84"/>
      <c r="AF983" s="84"/>
      <c r="AG983" s="84"/>
      <c r="AH983" s="84"/>
      <c r="AI983" s="84"/>
      <c r="AJ983" s="84"/>
      <c r="AK983" s="84"/>
      <c r="AL983" s="84"/>
    </row>
    <row r="984">
      <c r="A984" s="83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  <c r="AA984" s="84"/>
      <c r="AB984" s="84"/>
      <c r="AC984" s="84"/>
      <c r="AD984" s="84"/>
      <c r="AE984" s="84"/>
      <c r="AF984" s="84"/>
      <c r="AG984" s="84"/>
      <c r="AH984" s="84"/>
      <c r="AI984" s="84"/>
      <c r="AJ984" s="84"/>
      <c r="AK984" s="84"/>
      <c r="AL984" s="84"/>
    </row>
    <row r="985">
      <c r="A985" s="83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  <c r="AA985" s="84"/>
      <c r="AB985" s="84"/>
      <c r="AC985" s="84"/>
      <c r="AD985" s="84"/>
      <c r="AE985" s="84"/>
      <c r="AF985" s="84"/>
      <c r="AG985" s="84"/>
      <c r="AH985" s="84"/>
      <c r="AI985" s="84"/>
      <c r="AJ985" s="84"/>
      <c r="AK985" s="84"/>
      <c r="AL985" s="84"/>
    </row>
    <row r="986">
      <c r="A986" s="83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  <c r="AA986" s="84"/>
      <c r="AB986" s="84"/>
      <c r="AC986" s="84"/>
      <c r="AD986" s="84"/>
      <c r="AE986" s="84"/>
      <c r="AF986" s="84"/>
      <c r="AG986" s="84"/>
      <c r="AH986" s="84"/>
      <c r="AI986" s="84"/>
      <c r="AJ986" s="84"/>
      <c r="AK986" s="84"/>
      <c r="AL986" s="84"/>
    </row>
    <row r="987">
      <c r="A987" s="83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  <c r="AA987" s="84"/>
      <c r="AB987" s="84"/>
      <c r="AC987" s="84"/>
      <c r="AD987" s="84"/>
      <c r="AE987" s="84"/>
      <c r="AF987" s="84"/>
      <c r="AG987" s="84"/>
      <c r="AH987" s="84"/>
      <c r="AI987" s="84"/>
      <c r="AJ987" s="84"/>
      <c r="AK987" s="84"/>
      <c r="AL987" s="84"/>
    </row>
    <row r="988">
      <c r="A988" s="83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  <c r="AA988" s="84"/>
      <c r="AB988" s="84"/>
      <c r="AC988" s="84"/>
      <c r="AD988" s="84"/>
      <c r="AE988" s="84"/>
      <c r="AF988" s="84"/>
      <c r="AG988" s="84"/>
      <c r="AH988" s="84"/>
      <c r="AI988" s="84"/>
      <c r="AJ988" s="84"/>
      <c r="AK988" s="84"/>
      <c r="AL988" s="84"/>
    </row>
    <row r="989">
      <c r="A989" s="83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  <c r="AA989" s="84"/>
      <c r="AB989" s="84"/>
      <c r="AC989" s="84"/>
      <c r="AD989" s="84"/>
      <c r="AE989" s="84"/>
      <c r="AF989" s="84"/>
      <c r="AG989" s="84"/>
      <c r="AH989" s="84"/>
      <c r="AI989" s="84"/>
      <c r="AJ989" s="84"/>
      <c r="AK989" s="84"/>
      <c r="AL989" s="84"/>
    </row>
    <row r="990">
      <c r="A990" s="83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  <c r="AA990" s="84"/>
      <c r="AB990" s="84"/>
      <c r="AC990" s="84"/>
      <c r="AD990" s="84"/>
      <c r="AE990" s="84"/>
      <c r="AF990" s="84"/>
      <c r="AG990" s="84"/>
      <c r="AH990" s="84"/>
      <c r="AI990" s="84"/>
      <c r="AJ990" s="84"/>
      <c r="AK990" s="84"/>
      <c r="AL990" s="84"/>
    </row>
    <row r="991">
      <c r="A991" s="83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  <c r="AA991" s="84"/>
      <c r="AB991" s="84"/>
      <c r="AC991" s="84"/>
      <c r="AD991" s="84"/>
      <c r="AE991" s="84"/>
      <c r="AF991" s="84"/>
      <c r="AG991" s="84"/>
      <c r="AH991" s="84"/>
      <c r="AI991" s="84"/>
      <c r="AJ991" s="84"/>
      <c r="AK991" s="84"/>
      <c r="AL991" s="84"/>
    </row>
    <row r="992">
      <c r="A992" s="83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  <c r="AA992" s="84"/>
      <c r="AB992" s="84"/>
      <c r="AC992" s="84"/>
      <c r="AD992" s="84"/>
      <c r="AE992" s="84"/>
      <c r="AF992" s="84"/>
      <c r="AG992" s="84"/>
      <c r="AH992" s="84"/>
      <c r="AI992" s="84"/>
      <c r="AJ992" s="84"/>
      <c r="AK992" s="84"/>
      <c r="AL992" s="84"/>
    </row>
    <row r="993">
      <c r="A993" s="83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  <c r="AA993" s="84"/>
      <c r="AB993" s="84"/>
      <c r="AC993" s="84"/>
      <c r="AD993" s="84"/>
      <c r="AE993" s="84"/>
      <c r="AF993" s="84"/>
      <c r="AG993" s="84"/>
      <c r="AH993" s="84"/>
      <c r="AI993" s="84"/>
      <c r="AJ993" s="84"/>
      <c r="AK993" s="84"/>
      <c r="AL993" s="84"/>
    </row>
    <row r="994">
      <c r="A994" s="83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  <c r="AA994" s="84"/>
      <c r="AB994" s="84"/>
      <c r="AC994" s="84"/>
      <c r="AD994" s="84"/>
      <c r="AE994" s="84"/>
      <c r="AF994" s="84"/>
      <c r="AG994" s="84"/>
      <c r="AH994" s="84"/>
      <c r="AI994" s="84"/>
      <c r="AJ994" s="84"/>
      <c r="AK994" s="84"/>
      <c r="AL994" s="84"/>
    </row>
    <row r="995">
      <c r="A995" s="83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  <c r="AA995" s="84"/>
      <c r="AB995" s="84"/>
      <c r="AC995" s="84"/>
      <c r="AD995" s="84"/>
      <c r="AE995" s="84"/>
      <c r="AF995" s="84"/>
      <c r="AG995" s="84"/>
      <c r="AH995" s="84"/>
      <c r="AI995" s="84"/>
      <c r="AJ995" s="84"/>
      <c r="AK995" s="84"/>
      <c r="AL995" s="84"/>
    </row>
    <row r="996">
      <c r="A996" s="83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  <c r="AA996" s="84"/>
      <c r="AB996" s="84"/>
      <c r="AC996" s="84"/>
      <c r="AD996" s="84"/>
      <c r="AE996" s="84"/>
      <c r="AF996" s="84"/>
      <c r="AG996" s="84"/>
      <c r="AH996" s="84"/>
      <c r="AI996" s="84"/>
      <c r="AJ996" s="84"/>
      <c r="AK996" s="84"/>
      <c r="AL996" s="84"/>
    </row>
    <row r="997">
      <c r="A997" s="83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  <c r="AA997" s="84"/>
      <c r="AB997" s="84"/>
      <c r="AC997" s="84"/>
      <c r="AD997" s="84"/>
      <c r="AE997" s="84"/>
      <c r="AF997" s="84"/>
      <c r="AG997" s="84"/>
      <c r="AH997" s="84"/>
      <c r="AI997" s="84"/>
      <c r="AJ997" s="84"/>
      <c r="AK997" s="84"/>
      <c r="AL997" s="84"/>
    </row>
    <row r="998">
      <c r="A998" s="83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  <c r="AA998" s="84"/>
      <c r="AB998" s="84"/>
      <c r="AC998" s="84"/>
      <c r="AD998" s="84"/>
      <c r="AE998" s="84"/>
      <c r="AF998" s="84"/>
      <c r="AG998" s="84"/>
      <c r="AH998" s="84"/>
      <c r="AI998" s="84"/>
      <c r="AJ998" s="84"/>
      <c r="AK998" s="84"/>
      <c r="AL998" s="84"/>
    </row>
    <row r="999">
      <c r="A999" s="83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  <c r="AA999" s="84"/>
      <c r="AB999" s="84"/>
      <c r="AC999" s="84"/>
      <c r="AD999" s="84"/>
      <c r="AE999" s="84"/>
      <c r="AF999" s="84"/>
      <c r="AG999" s="84"/>
      <c r="AH999" s="84"/>
      <c r="AI999" s="84"/>
      <c r="AJ999" s="84"/>
      <c r="AK999" s="84"/>
      <c r="AL999" s="84"/>
    </row>
    <row r="1000">
      <c r="A1000" s="83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  <c r="AA1000" s="84"/>
      <c r="AB1000" s="84"/>
      <c r="AC1000" s="84"/>
      <c r="AD1000" s="84"/>
      <c r="AE1000" s="84"/>
      <c r="AF1000" s="84"/>
      <c r="AG1000" s="84"/>
      <c r="AH1000" s="84"/>
      <c r="AI1000" s="84"/>
      <c r="AJ1000" s="84"/>
      <c r="AK1000" s="84"/>
      <c r="AL1000" s="84"/>
    </row>
  </sheetData>
  <conditionalFormatting sqref="B5:AG22 AH18:AL22">
    <cfRule type="colorScale" priority="1">
      <colorScale>
        <cfvo type="min"/>
        <cfvo type="percentile" val="50"/>
        <cfvo type="max"/>
        <color rgb="FFE67C73"/>
        <color rgb="FFFFFFFF"/>
        <color rgb="FF57BB8A"/>
      </colorScale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3">
      <c r="A3" s="120" t="s">
        <v>88</v>
      </c>
      <c r="B3" s="121" t="s">
        <v>2</v>
      </c>
      <c r="C3" s="120" t="s">
        <v>2</v>
      </c>
      <c r="D3" s="122" t="s">
        <v>91</v>
      </c>
    </row>
    <row r="4">
      <c r="A4" s="123" t="s">
        <v>23</v>
      </c>
      <c r="B4" s="124" t="s">
        <v>24</v>
      </c>
      <c r="C4" s="125" t="s">
        <v>25</v>
      </c>
      <c r="D4" s="124" t="s">
        <v>92</v>
      </c>
    </row>
    <row r="5">
      <c r="A5" s="123" t="s">
        <v>23</v>
      </c>
      <c r="B5" s="126" t="s">
        <v>60</v>
      </c>
      <c r="C5" s="125" t="s">
        <v>61</v>
      </c>
      <c r="D5" s="126" t="s">
        <v>93</v>
      </c>
    </row>
    <row r="6">
      <c r="A6" s="123" t="s">
        <v>23</v>
      </c>
      <c r="B6" s="127" t="s">
        <v>64</v>
      </c>
      <c r="C6" s="125" t="s">
        <v>65</v>
      </c>
      <c r="D6" s="127" t="s">
        <v>94</v>
      </c>
    </row>
    <row r="7">
      <c r="A7" s="123" t="s">
        <v>23</v>
      </c>
      <c r="B7" s="128" t="s">
        <v>70</v>
      </c>
      <c r="C7" s="125" t="s">
        <v>71</v>
      </c>
      <c r="D7" s="128" t="s">
        <v>95</v>
      </c>
    </row>
    <row r="14">
      <c r="A14" s="129" t="s">
        <v>20</v>
      </c>
      <c r="B14" s="130" t="s">
        <v>21</v>
      </c>
      <c r="C14" s="125" t="s">
        <v>22</v>
      </c>
      <c r="D14" s="130" t="s">
        <v>96</v>
      </c>
    </row>
    <row r="15">
      <c r="A15" s="129" t="s">
        <v>20</v>
      </c>
      <c r="B15" s="131" t="s">
        <v>31</v>
      </c>
      <c r="C15" s="125" t="s">
        <v>32</v>
      </c>
      <c r="D15" s="131" t="s">
        <v>97</v>
      </c>
    </row>
    <row r="16">
      <c r="A16" s="129" t="s">
        <v>20</v>
      </c>
      <c r="B16" s="132" t="s">
        <v>33</v>
      </c>
      <c r="C16" s="125" t="s">
        <v>34</v>
      </c>
      <c r="D16" s="132" t="s">
        <v>98</v>
      </c>
    </row>
    <row r="17">
      <c r="A17" s="129" t="s">
        <v>20</v>
      </c>
      <c r="B17" s="133" t="s">
        <v>74</v>
      </c>
      <c r="C17" s="125" t="s">
        <v>75</v>
      </c>
      <c r="D17" s="133" t="s">
        <v>99</v>
      </c>
    </row>
    <row r="18">
      <c r="A18" s="134" t="s">
        <v>45</v>
      </c>
      <c r="B18" s="135" t="s">
        <v>46</v>
      </c>
      <c r="C18" s="125" t="s">
        <v>47</v>
      </c>
      <c r="D18" s="135" t="s">
        <v>100</v>
      </c>
    </row>
    <row r="19">
      <c r="A19" s="134" t="s">
        <v>45</v>
      </c>
      <c r="B19" s="136" t="s">
        <v>48</v>
      </c>
      <c r="C19" s="125" t="s">
        <v>49</v>
      </c>
      <c r="D19" s="136" t="s">
        <v>101</v>
      </c>
    </row>
    <row r="20">
      <c r="A20" s="134" t="s">
        <v>45</v>
      </c>
      <c r="B20" s="137" t="s">
        <v>50</v>
      </c>
      <c r="C20" s="125" t="s">
        <v>51</v>
      </c>
      <c r="D20" s="137" t="s">
        <v>102</v>
      </c>
    </row>
    <row r="21">
      <c r="A21" s="134" t="s">
        <v>45</v>
      </c>
      <c r="B21" s="138" t="s">
        <v>82</v>
      </c>
      <c r="C21" s="139" t="s">
        <v>83</v>
      </c>
      <c r="D21" s="138" t="s">
        <v>103</v>
      </c>
    </row>
    <row r="22">
      <c r="A22" s="140" t="s">
        <v>38</v>
      </c>
      <c r="B22" s="141" t="s">
        <v>39</v>
      </c>
      <c r="C22" s="125" t="s">
        <v>40</v>
      </c>
      <c r="D22" s="141" t="s">
        <v>104</v>
      </c>
    </row>
    <row r="23">
      <c r="A23" s="140" t="s">
        <v>38</v>
      </c>
      <c r="B23" s="142" t="s">
        <v>52</v>
      </c>
      <c r="C23" s="125" t="s">
        <v>53</v>
      </c>
      <c r="D23" s="142" t="s">
        <v>105</v>
      </c>
    </row>
    <row r="24">
      <c r="A24" s="140" t="s">
        <v>38</v>
      </c>
      <c r="B24" s="143" t="s">
        <v>56</v>
      </c>
      <c r="C24" s="125" t="s">
        <v>57</v>
      </c>
      <c r="D24" s="143" t="s">
        <v>106</v>
      </c>
    </row>
    <row r="25">
      <c r="A25" s="140" t="s">
        <v>38</v>
      </c>
      <c r="B25" s="144" t="s">
        <v>54</v>
      </c>
      <c r="C25" s="125" t="s">
        <v>55</v>
      </c>
      <c r="D25" s="144" t="s">
        <v>107</v>
      </c>
    </row>
    <row r="26">
      <c r="A26" s="145" t="s">
        <v>35</v>
      </c>
      <c r="B26" s="146" t="s">
        <v>36</v>
      </c>
      <c r="C26" s="125" t="s">
        <v>37</v>
      </c>
      <c r="D26" s="146" t="s">
        <v>108</v>
      </c>
    </row>
    <row r="27">
      <c r="A27" s="145" t="s">
        <v>35</v>
      </c>
      <c r="B27" s="147" t="s">
        <v>68</v>
      </c>
      <c r="C27" s="125" t="s">
        <v>69</v>
      </c>
      <c r="D27" s="147" t="s">
        <v>109</v>
      </c>
    </row>
    <row r="28">
      <c r="A28" s="145" t="s">
        <v>35</v>
      </c>
      <c r="B28" s="148" t="s">
        <v>72</v>
      </c>
      <c r="C28" s="125" t="s">
        <v>73</v>
      </c>
      <c r="D28" s="148" t="s">
        <v>110</v>
      </c>
    </row>
    <row r="29">
      <c r="A29" s="145" t="s">
        <v>35</v>
      </c>
      <c r="B29" s="149" t="s">
        <v>84</v>
      </c>
      <c r="C29" s="125" t="s">
        <v>85</v>
      </c>
      <c r="D29" s="149" t="s">
        <v>111</v>
      </c>
    </row>
    <row r="30">
      <c r="A30" s="150" t="s">
        <v>28</v>
      </c>
      <c r="B30" s="151" t="s">
        <v>29</v>
      </c>
      <c r="C30" s="125" t="s">
        <v>30</v>
      </c>
      <c r="D30" s="151" t="s">
        <v>112</v>
      </c>
    </row>
    <row r="31">
      <c r="A31" s="150" t="s">
        <v>28</v>
      </c>
      <c r="B31" s="152" t="s">
        <v>41</v>
      </c>
      <c r="C31" s="125" t="s">
        <v>42</v>
      </c>
      <c r="D31" s="152" t="s">
        <v>113</v>
      </c>
    </row>
    <row r="32">
      <c r="A32" s="150" t="s">
        <v>28</v>
      </c>
      <c r="B32" s="153" t="s">
        <v>43</v>
      </c>
      <c r="C32" s="125" t="s">
        <v>44</v>
      </c>
      <c r="D32" s="153" t="s">
        <v>114</v>
      </c>
    </row>
    <row r="33">
      <c r="A33" s="150" t="s">
        <v>28</v>
      </c>
      <c r="B33" s="154" t="s">
        <v>62</v>
      </c>
      <c r="C33" s="125" t="s">
        <v>63</v>
      </c>
      <c r="D33" s="154" t="s">
        <v>115</v>
      </c>
    </row>
    <row r="34">
      <c r="A34" s="155" t="s">
        <v>17</v>
      </c>
      <c r="B34" s="156" t="s">
        <v>18</v>
      </c>
      <c r="C34" s="125" t="s">
        <v>19</v>
      </c>
      <c r="D34" s="156" t="s">
        <v>116</v>
      </c>
    </row>
    <row r="35">
      <c r="A35" s="155" t="s">
        <v>17</v>
      </c>
      <c r="B35" s="157" t="s">
        <v>26</v>
      </c>
      <c r="C35" s="125" t="s">
        <v>27</v>
      </c>
      <c r="D35" s="157" t="s">
        <v>117</v>
      </c>
    </row>
    <row r="36">
      <c r="A36" s="155" t="s">
        <v>17</v>
      </c>
      <c r="B36" s="158" t="s">
        <v>66</v>
      </c>
      <c r="C36" s="125" t="s">
        <v>67</v>
      </c>
      <c r="D36" s="158" t="s">
        <v>118</v>
      </c>
    </row>
    <row r="37">
      <c r="A37" s="155" t="s">
        <v>17</v>
      </c>
      <c r="B37" s="159" t="s">
        <v>80</v>
      </c>
      <c r="C37" s="139" t="s">
        <v>81</v>
      </c>
      <c r="D37" s="159" t="s">
        <v>119</v>
      </c>
    </row>
    <row r="38">
      <c r="A38" s="160" t="s">
        <v>14</v>
      </c>
      <c r="B38" s="161" t="s">
        <v>15</v>
      </c>
      <c r="C38" s="125" t="s">
        <v>16</v>
      </c>
      <c r="D38" s="161" t="s">
        <v>120</v>
      </c>
    </row>
    <row r="39">
      <c r="A39" s="160" t="s">
        <v>14</v>
      </c>
      <c r="B39" s="162" t="s">
        <v>58</v>
      </c>
      <c r="C39" s="125" t="s">
        <v>59</v>
      </c>
      <c r="D39" s="162" t="s">
        <v>121</v>
      </c>
    </row>
    <row r="40">
      <c r="A40" s="160" t="s">
        <v>14</v>
      </c>
      <c r="B40" s="163" t="s">
        <v>78</v>
      </c>
      <c r="C40" s="125" t="s">
        <v>79</v>
      </c>
      <c r="D40" s="163" t="s">
        <v>122</v>
      </c>
    </row>
    <row r="41">
      <c r="A41" s="160" t="s">
        <v>14</v>
      </c>
      <c r="B41" s="164" t="s">
        <v>76</v>
      </c>
      <c r="C41" s="125" t="s">
        <v>77</v>
      </c>
      <c r="D41" s="164" t="s">
        <v>123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25"/>
  </cols>
  <sheetData>
    <row r="1">
      <c r="B1" s="80" t="s">
        <v>124</v>
      </c>
      <c r="E1" s="80" t="s">
        <v>125</v>
      </c>
      <c r="H1" s="80" t="s">
        <v>126</v>
      </c>
    </row>
    <row r="2">
      <c r="B2" s="80" t="s">
        <v>127</v>
      </c>
      <c r="C2" s="165" t="s">
        <v>128</v>
      </c>
      <c r="D2" s="80" t="s">
        <v>129</v>
      </c>
      <c r="E2" s="80" t="s">
        <v>127</v>
      </c>
      <c r="F2" s="165" t="s">
        <v>128</v>
      </c>
      <c r="G2" s="80" t="s">
        <v>129</v>
      </c>
      <c r="H2" s="80" t="s">
        <v>127</v>
      </c>
      <c r="I2" s="165" t="s">
        <v>128</v>
      </c>
      <c r="J2" s="80" t="s">
        <v>129</v>
      </c>
      <c r="L2" s="80" t="s">
        <v>130</v>
      </c>
      <c r="M2" s="80" t="s">
        <v>131</v>
      </c>
    </row>
    <row r="3">
      <c r="A3" s="80">
        <v>1.0</v>
      </c>
      <c r="B3" s="166">
        <f>IMPORTJSONAPI("https://api.actionnetwork.com/web/v1/leagues/1/futures/nfl_futures_special_fixture_5310_2021_nfl_regular_season_total_wins","$..books[2]..odds..team_id","@")</f>
        <v>140</v>
      </c>
      <c r="C3" s="166">
        <f>IMPORTJSONAPI("https://api.actionnetwork.com/web/v1/leagues/1/futures/nfl_futures_special_fixture_5310_2021_nfl_regular_season_total_wins","$..books[2]..odds..value","@")</f>
        <v>9.5</v>
      </c>
      <c r="D3" s="166">
        <f>IMPORTJSONAPI("https://api.actionnetwork.com/web/v1/leagues/1/futures/nfl_futures_special_fixture_5310_2021_nfl_regular_season_total_wins","$..books[2]..odds..money","@")</f>
        <v>-160</v>
      </c>
      <c r="E3" s="166">
        <f>IMPORTJSONAPI("https://api.actionnetwork.com/web/v1/leagues/1/futures/nfl_futures_special_fixture_5310_2021_nfl_regular_season_total_wins","$..books[9]..odds..team_id","@")</f>
        <v>143</v>
      </c>
      <c r="F3" s="166">
        <f>IMPORTJSONAPI("https://api.actionnetwork.com/web/v1/leagues/1/futures/nfl_futures_special_fixture_5310_2021_nfl_regular_season_total_wins","$..books[9]..odds..value","@")</f>
        <v>8.5</v>
      </c>
      <c r="G3" s="166">
        <f>IMPORTJSONAPI("https://api.actionnetwork.com/web/v1/leagues/1/futures/nfl_futures_special_fixture_5310_2021_nfl_regular_season_total_wins","$..books[9]..odds..money","@")</f>
        <v>-159</v>
      </c>
      <c r="H3" s="166">
        <f>IMPORTJSONAPI("https://api.actionnetwork.com/web/v1/leagues/1/futures/nfl_futures_special_fixture_5310_2021_nfl_regular_season_total_wins","$..books[1]..odds..team_id","@")</f>
        <v>135</v>
      </c>
      <c r="I3" s="166">
        <f>IMPORTJSONAPI("https://api.actionnetwork.com/web/v1/leagues/1/futures/nfl_futures_special_fixture_5310_2021_nfl_regular_season_total_wins","$..books[1]..odds..value","@")</f>
        <v>9.5</v>
      </c>
      <c r="J3" s="166">
        <f>IMPORTJSONAPI("https://api.actionnetwork.com/web/v1/leagues/1/futures/nfl_futures_special_fixture_5310_2021_nfl_regular_season_total_wins","$..books[1]..odds..money","@")</f>
        <v>-177</v>
      </c>
      <c r="L3" s="166" t="str">
        <f>IMPORTJSONAPI("https://api.actionnetwork.com/web/v1/leagues/1/futures/nfl_futures_special_fixture_5310_2021_nfl_regular_season_total_wins","$..teams..abbr","@")</f>
        <v>MIA</v>
      </c>
      <c r="M3" s="166">
        <f>IMPORTJSONAPI("https://api.actionnetwork.com/web/v1/leagues/1/futures/nfl_futures_special_fixture_5310_2021_nfl_regular_season_total_wins","$..teams..id","@")</f>
        <v>126</v>
      </c>
    </row>
    <row r="4">
      <c r="A4" s="80">
        <v>2.0</v>
      </c>
      <c r="B4" s="166">
        <v>129.0</v>
      </c>
      <c r="C4" s="166">
        <v>9.5</v>
      </c>
      <c r="D4" s="166">
        <v>115.0</v>
      </c>
      <c r="E4" s="166">
        <v>251.0</v>
      </c>
      <c r="F4" s="166">
        <v>9.5</v>
      </c>
      <c r="G4" s="166">
        <v>-100.0</v>
      </c>
      <c r="H4" s="166">
        <v>126.0</v>
      </c>
      <c r="I4" s="166">
        <v>9.5</v>
      </c>
      <c r="J4" s="166">
        <v>-110.0</v>
      </c>
      <c r="L4" s="166" t="s">
        <v>82</v>
      </c>
      <c r="M4" s="166">
        <v>135.0</v>
      </c>
    </row>
    <row r="5">
      <c r="A5" s="80">
        <v>1.0</v>
      </c>
      <c r="B5" s="166">
        <v>135.0</v>
      </c>
      <c r="C5" s="166">
        <v>8.5</v>
      </c>
      <c r="D5" s="166">
        <v>-125.0</v>
      </c>
      <c r="E5" s="166">
        <v>126.0</v>
      </c>
      <c r="F5" s="166">
        <v>7.5</v>
      </c>
      <c r="G5" s="166">
        <v>-162.0</v>
      </c>
      <c r="H5" s="166">
        <v>129.0</v>
      </c>
      <c r="I5" s="166">
        <v>7.0</v>
      </c>
      <c r="J5" s="166">
        <v>100.0</v>
      </c>
      <c r="L5" s="166" t="s">
        <v>52</v>
      </c>
      <c r="M5" s="166">
        <v>139.0</v>
      </c>
    </row>
    <row r="6">
      <c r="A6" s="80">
        <v>2.0</v>
      </c>
      <c r="B6" s="166">
        <v>149.0</v>
      </c>
      <c r="C6" s="166">
        <v>9.5</v>
      </c>
      <c r="D6" s="166">
        <v>-130.0</v>
      </c>
      <c r="E6" s="166">
        <v>152.0</v>
      </c>
      <c r="F6" s="166">
        <v>10.0</v>
      </c>
      <c r="G6" s="166">
        <v>-135.0</v>
      </c>
      <c r="H6" s="166">
        <v>145.0</v>
      </c>
      <c r="I6" s="166">
        <v>5.0</v>
      </c>
      <c r="J6" s="166">
        <v>-129.0</v>
      </c>
      <c r="L6" s="166" t="s">
        <v>56</v>
      </c>
      <c r="M6" s="166">
        <v>1325.0</v>
      </c>
    </row>
    <row r="7">
      <c r="A7" s="80">
        <v>1.0</v>
      </c>
      <c r="B7" s="166">
        <v>139.0</v>
      </c>
      <c r="C7" s="166">
        <v>11.5</v>
      </c>
      <c r="D7" s="166">
        <v>-130.0</v>
      </c>
      <c r="E7" s="166">
        <v>135.0</v>
      </c>
      <c r="F7" s="166">
        <v>10.0</v>
      </c>
      <c r="G7" s="166">
        <v>-125.0</v>
      </c>
      <c r="H7" s="166">
        <v>144.0</v>
      </c>
      <c r="I7" s="166">
        <v>5.0</v>
      </c>
      <c r="J7" s="166">
        <v>-134.0</v>
      </c>
      <c r="L7" s="166" t="s">
        <v>84</v>
      </c>
      <c r="M7" s="166">
        <v>145.0</v>
      </c>
    </row>
    <row r="8">
      <c r="A8" s="80">
        <v>2.0</v>
      </c>
      <c r="B8" s="166">
        <v>130.0</v>
      </c>
      <c r="C8" s="166">
        <v>8.5</v>
      </c>
      <c r="D8" s="166">
        <v>-110.0</v>
      </c>
      <c r="E8" s="166">
        <v>139.0</v>
      </c>
      <c r="F8" s="166">
        <v>13.0</v>
      </c>
      <c r="G8" s="166">
        <v>105.0</v>
      </c>
      <c r="H8" s="166">
        <v>154.0</v>
      </c>
      <c r="I8" s="166">
        <v>7.5</v>
      </c>
      <c r="J8" s="166">
        <v>-134.0</v>
      </c>
      <c r="L8" s="166" t="s">
        <v>76</v>
      </c>
      <c r="M8" s="166">
        <v>154.0</v>
      </c>
    </row>
    <row r="9">
      <c r="A9" s="80">
        <v>1.0</v>
      </c>
      <c r="B9" s="166">
        <v>251.0</v>
      </c>
      <c r="C9" s="166">
        <v>8.5</v>
      </c>
      <c r="D9" s="166">
        <v>115.0</v>
      </c>
      <c r="E9" s="166">
        <v>1325.0</v>
      </c>
      <c r="F9" s="166">
        <v>6.5</v>
      </c>
      <c r="G9" s="166">
        <v>110.0</v>
      </c>
      <c r="H9" s="166">
        <v>140.0</v>
      </c>
      <c r="I9" s="166">
        <v>6.5</v>
      </c>
      <c r="J9" s="166">
        <v>-167.0</v>
      </c>
      <c r="L9" s="166" t="s">
        <v>26</v>
      </c>
      <c r="M9" s="166">
        <v>150.0</v>
      </c>
    </row>
    <row r="10">
      <c r="A10" s="80">
        <v>2.0</v>
      </c>
      <c r="B10" s="166">
        <v>137.0</v>
      </c>
      <c r="C10" s="166">
        <v>7.5</v>
      </c>
      <c r="D10" s="166">
        <v>120.0</v>
      </c>
      <c r="E10" s="166">
        <v>150.0</v>
      </c>
      <c r="F10" s="166">
        <v>5.5</v>
      </c>
      <c r="G10" s="166">
        <v>-182.0</v>
      </c>
      <c r="H10" s="166">
        <v>156.0</v>
      </c>
      <c r="I10" s="166">
        <v>11.0</v>
      </c>
      <c r="J10" s="166">
        <v>127.0</v>
      </c>
      <c r="L10" s="166" t="s">
        <v>43</v>
      </c>
      <c r="M10" s="166">
        <v>147.0</v>
      </c>
    </row>
    <row r="11">
      <c r="A11" s="80">
        <v>1.0</v>
      </c>
      <c r="B11" s="166">
        <v>1325.0</v>
      </c>
      <c r="C11" s="166">
        <v>8.0</v>
      </c>
      <c r="D11" s="166">
        <v>110.0</v>
      </c>
      <c r="E11" s="166">
        <v>136.0</v>
      </c>
      <c r="F11" s="166">
        <v>6.0</v>
      </c>
      <c r="G11" s="166">
        <v>-110.0</v>
      </c>
      <c r="H11" s="166">
        <v>131.0</v>
      </c>
      <c r="I11" s="166">
        <v>10.5</v>
      </c>
      <c r="J11" s="166">
        <v>125.0</v>
      </c>
      <c r="L11" s="166" t="s">
        <v>33</v>
      </c>
      <c r="M11" s="166">
        <v>130.0</v>
      </c>
    </row>
    <row r="12">
      <c r="A12" s="80">
        <v>2.0</v>
      </c>
      <c r="B12" s="166">
        <v>126.0</v>
      </c>
      <c r="C12" s="166">
        <v>6.0</v>
      </c>
      <c r="D12" s="166">
        <v>-120.0</v>
      </c>
      <c r="E12" s="166">
        <v>146.0</v>
      </c>
      <c r="F12" s="166">
        <v>7.5</v>
      </c>
      <c r="G12" s="166">
        <v>135.0</v>
      </c>
      <c r="H12" s="166">
        <v>149.0</v>
      </c>
      <c r="I12" s="166">
        <v>10.5</v>
      </c>
      <c r="J12" s="166">
        <v>-177.0</v>
      </c>
      <c r="L12" s="166" t="s">
        <v>21</v>
      </c>
      <c r="M12" s="166">
        <v>131.0</v>
      </c>
    </row>
    <row r="13">
      <c r="A13" s="80">
        <v>1.0</v>
      </c>
      <c r="B13" s="166">
        <v>152.0</v>
      </c>
      <c r="C13" s="166">
        <v>10.5</v>
      </c>
      <c r="D13" s="166">
        <v>-100.0</v>
      </c>
      <c r="E13" s="166">
        <v>149.0</v>
      </c>
      <c r="F13" s="166">
        <v>11.0</v>
      </c>
      <c r="G13" s="166">
        <v>135.0</v>
      </c>
      <c r="H13" s="166">
        <v>147.0</v>
      </c>
      <c r="I13" s="166">
        <v>11.5</v>
      </c>
      <c r="J13" s="166">
        <v>103.0</v>
      </c>
      <c r="L13" s="166" t="s">
        <v>80</v>
      </c>
      <c r="M13" s="166">
        <v>149.0</v>
      </c>
    </row>
    <row r="14">
      <c r="A14" s="80">
        <v>2.0</v>
      </c>
      <c r="B14" s="166">
        <v>142.0</v>
      </c>
      <c r="C14" s="166">
        <v>9.5</v>
      </c>
      <c r="D14" s="166">
        <v>125.0</v>
      </c>
      <c r="E14" s="166">
        <v>134.0</v>
      </c>
      <c r="F14" s="166">
        <v>2.5</v>
      </c>
      <c r="G14" s="166">
        <v>-169.0</v>
      </c>
      <c r="H14" s="166">
        <v>136.0</v>
      </c>
      <c r="I14" s="166">
        <v>5.5</v>
      </c>
      <c r="J14" s="166">
        <v>127.0</v>
      </c>
      <c r="L14" s="166" t="s">
        <v>48</v>
      </c>
      <c r="M14" s="166">
        <v>133.0</v>
      </c>
    </row>
    <row r="15">
      <c r="A15" s="80">
        <v>1.0</v>
      </c>
      <c r="B15" s="166">
        <v>136.0</v>
      </c>
      <c r="C15" s="166">
        <v>7.5</v>
      </c>
      <c r="D15" s="166">
        <v>105.0</v>
      </c>
      <c r="E15" s="166">
        <v>154.0</v>
      </c>
      <c r="F15" s="166">
        <v>8.5</v>
      </c>
      <c r="G15" s="166">
        <v>140.0</v>
      </c>
      <c r="H15" s="166">
        <v>132.0</v>
      </c>
      <c r="I15" s="166">
        <v>13.5</v>
      </c>
      <c r="J15" s="166">
        <v>-150.0</v>
      </c>
      <c r="L15" s="166" t="s">
        <v>36</v>
      </c>
      <c r="M15" s="166">
        <v>140.0</v>
      </c>
    </row>
    <row r="16">
      <c r="A16" s="80">
        <v>2.0</v>
      </c>
      <c r="B16" s="166">
        <v>127.0</v>
      </c>
      <c r="C16" s="166">
        <v>6.0</v>
      </c>
      <c r="D16" s="166">
        <v>-110.0</v>
      </c>
      <c r="E16" s="166">
        <v>145.0</v>
      </c>
      <c r="F16" s="166">
        <v>5.5</v>
      </c>
      <c r="G16" s="166">
        <v>-105.0</v>
      </c>
      <c r="H16" s="166">
        <v>146.0</v>
      </c>
      <c r="I16" s="166">
        <v>7.5</v>
      </c>
      <c r="J16" s="166">
        <v>118.0</v>
      </c>
      <c r="L16" s="166" t="s">
        <v>74</v>
      </c>
      <c r="M16" s="166">
        <v>132.0</v>
      </c>
    </row>
    <row r="17">
      <c r="A17" s="80">
        <v>1.0</v>
      </c>
      <c r="B17" s="166">
        <v>151.0</v>
      </c>
      <c r="C17" s="166">
        <v>7.5</v>
      </c>
      <c r="D17" s="166">
        <v>-100.0</v>
      </c>
      <c r="E17" s="166">
        <v>132.0</v>
      </c>
      <c r="F17" s="166">
        <v>13.5</v>
      </c>
      <c r="G17" s="166">
        <v>120.0</v>
      </c>
      <c r="H17" s="166">
        <v>143.0</v>
      </c>
      <c r="I17" s="166">
        <v>7.5</v>
      </c>
      <c r="J17" s="166">
        <v>-150.0</v>
      </c>
      <c r="L17" s="166" t="s">
        <v>24</v>
      </c>
      <c r="M17" s="166">
        <v>125.0</v>
      </c>
    </row>
    <row r="18">
      <c r="A18" s="80">
        <v>2.0</v>
      </c>
      <c r="B18" s="166">
        <v>143.0</v>
      </c>
      <c r="C18" s="166">
        <v>8.0</v>
      </c>
      <c r="D18" s="166">
        <v>125.0</v>
      </c>
      <c r="E18" s="166">
        <v>142.0</v>
      </c>
      <c r="F18" s="166">
        <v>6.5</v>
      </c>
      <c r="G18" s="166">
        <v>-145.0</v>
      </c>
      <c r="H18" s="166">
        <v>142.0</v>
      </c>
      <c r="I18" s="166">
        <v>6.0</v>
      </c>
      <c r="J18" s="166">
        <v>-150.0</v>
      </c>
      <c r="L18" s="166" t="s">
        <v>39</v>
      </c>
      <c r="M18" s="166">
        <v>136.0</v>
      </c>
    </row>
    <row r="19">
      <c r="A19" s="80">
        <v>1.0</v>
      </c>
      <c r="B19" s="166">
        <v>145.0</v>
      </c>
      <c r="C19" s="166">
        <v>5.0</v>
      </c>
      <c r="D19" s="166">
        <v>-120.0</v>
      </c>
      <c r="E19" s="166">
        <v>2045.0</v>
      </c>
      <c r="F19" s="166">
        <v>8.5</v>
      </c>
      <c r="G19" s="166">
        <v>-110.0</v>
      </c>
      <c r="H19" s="166">
        <v>2045.0</v>
      </c>
      <c r="I19" s="166">
        <v>9.5</v>
      </c>
      <c r="J19" s="166">
        <v>-110.0</v>
      </c>
      <c r="L19" s="166" t="s">
        <v>29</v>
      </c>
      <c r="M19" s="166">
        <v>143.0</v>
      </c>
    </row>
    <row r="20">
      <c r="A20" s="80">
        <v>2.0</v>
      </c>
      <c r="B20" s="166">
        <v>131.0</v>
      </c>
      <c r="C20" s="166">
        <v>11.5</v>
      </c>
      <c r="D20" s="166">
        <v>115.0</v>
      </c>
      <c r="E20" s="166">
        <v>144.0</v>
      </c>
      <c r="F20" s="166">
        <v>4.0</v>
      </c>
      <c r="G20" s="166">
        <v>130.0</v>
      </c>
      <c r="H20" s="166">
        <v>125.0</v>
      </c>
      <c r="I20" s="166">
        <v>10.5</v>
      </c>
      <c r="J20" s="166">
        <v>-110.0</v>
      </c>
      <c r="L20" s="166" t="s">
        <v>31</v>
      </c>
      <c r="M20" s="166">
        <v>128.0</v>
      </c>
    </row>
    <row r="21">
      <c r="A21" s="80">
        <v>1.0</v>
      </c>
      <c r="B21" s="166">
        <v>154.0</v>
      </c>
      <c r="C21" s="166">
        <v>10.5</v>
      </c>
      <c r="D21" s="166">
        <v>-100.0</v>
      </c>
      <c r="E21" s="166">
        <v>140.0</v>
      </c>
      <c r="F21" s="166">
        <v>4.5</v>
      </c>
      <c r="G21" s="166">
        <v>-110.0</v>
      </c>
      <c r="H21" s="166">
        <v>152.0</v>
      </c>
      <c r="I21" s="166">
        <v>11.5</v>
      </c>
      <c r="J21" s="166">
        <v>118.0</v>
      </c>
      <c r="L21" s="166" t="s">
        <v>68</v>
      </c>
      <c r="M21" s="166">
        <v>144.0</v>
      </c>
    </row>
    <row r="22">
      <c r="A22" s="80">
        <v>2.0</v>
      </c>
      <c r="B22" s="166">
        <v>134.0</v>
      </c>
      <c r="C22" s="166">
        <v>4.5</v>
      </c>
      <c r="D22" s="166">
        <v>110.0</v>
      </c>
      <c r="E22" s="166">
        <v>127.0</v>
      </c>
      <c r="F22" s="166">
        <v>1.5</v>
      </c>
      <c r="G22" s="166">
        <v>-100.0</v>
      </c>
      <c r="H22" s="166">
        <v>139.0</v>
      </c>
      <c r="I22" s="166">
        <v>13.5</v>
      </c>
      <c r="J22" s="166">
        <v>100.0</v>
      </c>
      <c r="L22" s="166" t="s">
        <v>132</v>
      </c>
      <c r="M22" s="166">
        <v>134.0</v>
      </c>
    </row>
    <row r="23">
      <c r="A23" s="80">
        <v>1.0</v>
      </c>
      <c r="B23" s="166">
        <v>132.0</v>
      </c>
      <c r="C23" s="166">
        <v>9.5</v>
      </c>
      <c r="D23" s="166">
        <v>110.0</v>
      </c>
      <c r="E23" s="166">
        <v>131.0</v>
      </c>
      <c r="F23" s="166">
        <v>11.5</v>
      </c>
      <c r="G23" s="166">
        <v>140.0</v>
      </c>
      <c r="H23" s="166">
        <v>130.0</v>
      </c>
      <c r="I23" s="166">
        <v>10.0</v>
      </c>
      <c r="J23" s="166">
        <v>100.0</v>
      </c>
      <c r="L23" s="166" t="s">
        <v>64</v>
      </c>
      <c r="M23" s="166">
        <v>129.0</v>
      </c>
    </row>
    <row r="24">
      <c r="A24" s="80">
        <v>2.0</v>
      </c>
      <c r="B24" s="166">
        <v>125.0</v>
      </c>
      <c r="C24" s="166">
        <v>8.5</v>
      </c>
      <c r="D24" s="166">
        <v>-160.0</v>
      </c>
      <c r="E24" s="166">
        <v>148.0</v>
      </c>
      <c r="F24" s="166">
        <v>6.5</v>
      </c>
      <c r="G24" s="166">
        <v>-135.0</v>
      </c>
      <c r="H24" s="166">
        <v>128.0</v>
      </c>
      <c r="I24" s="166">
        <v>5.5</v>
      </c>
      <c r="J24" s="166">
        <v>-134.0</v>
      </c>
      <c r="L24" s="166" t="s">
        <v>46</v>
      </c>
      <c r="M24" s="166">
        <v>137.0</v>
      </c>
    </row>
    <row r="25">
      <c r="A25" s="80">
        <v>1.0</v>
      </c>
      <c r="B25" s="166">
        <v>2045.0</v>
      </c>
      <c r="C25" s="166">
        <v>7.5</v>
      </c>
      <c r="D25" s="166">
        <v>115.0</v>
      </c>
      <c r="E25" s="166">
        <v>153.0</v>
      </c>
      <c r="F25" s="166">
        <v>9.5</v>
      </c>
      <c r="G25" s="166">
        <v>-100.0</v>
      </c>
      <c r="H25" s="166">
        <v>134.0</v>
      </c>
      <c r="I25" s="166">
        <v>4.5</v>
      </c>
      <c r="J25" s="166">
        <v>118.0</v>
      </c>
      <c r="L25" s="166" t="s">
        <v>70</v>
      </c>
      <c r="M25" s="166">
        <v>127.0</v>
      </c>
    </row>
    <row r="26">
      <c r="A26" s="80">
        <v>2.0</v>
      </c>
      <c r="B26" s="166">
        <v>133.0</v>
      </c>
      <c r="C26" s="166">
        <v>9.0</v>
      </c>
      <c r="D26" s="166">
        <v>-125.0</v>
      </c>
      <c r="E26" s="166">
        <v>147.0</v>
      </c>
      <c r="F26" s="166">
        <v>11.0</v>
      </c>
      <c r="G26" s="166">
        <v>-100.0</v>
      </c>
      <c r="H26" s="166">
        <v>137.0</v>
      </c>
      <c r="I26" s="166">
        <v>7.5</v>
      </c>
      <c r="J26" s="166">
        <v>-106.0</v>
      </c>
      <c r="L26" s="166" t="s">
        <v>54</v>
      </c>
      <c r="M26" s="166">
        <v>2045.0</v>
      </c>
    </row>
    <row r="27">
      <c r="A27" s="80">
        <v>1.0</v>
      </c>
      <c r="B27" s="166">
        <v>144.0</v>
      </c>
      <c r="C27" s="166">
        <v>5.5</v>
      </c>
      <c r="D27" s="166">
        <v>115.0</v>
      </c>
      <c r="E27" s="166">
        <v>125.0</v>
      </c>
      <c r="F27" s="166">
        <v>10.5</v>
      </c>
      <c r="G27" s="166">
        <v>130.0</v>
      </c>
      <c r="H27" s="166">
        <v>133.0</v>
      </c>
      <c r="I27" s="166">
        <v>10.0</v>
      </c>
      <c r="J27" s="166">
        <v>-134.0</v>
      </c>
      <c r="L27" s="166" t="s">
        <v>15</v>
      </c>
      <c r="M27" s="166">
        <v>153.0</v>
      </c>
    </row>
    <row r="28">
      <c r="A28" s="80">
        <v>2.0</v>
      </c>
      <c r="B28" s="166">
        <v>128.0</v>
      </c>
      <c r="C28" s="166">
        <v>5.5</v>
      </c>
      <c r="D28" s="166">
        <v>-120.0</v>
      </c>
      <c r="E28" s="166">
        <v>128.0</v>
      </c>
      <c r="F28" s="166">
        <v>4.5</v>
      </c>
      <c r="G28" s="166">
        <v>-182.0</v>
      </c>
      <c r="H28" s="166">
        <v>1325.0</v>
      </c>
      <c r="I28" s="166">
        <v>7.5</v>
      </c>
      <c r="J28" s="166">
        <v>-141.0</v>
      </c>
      <c r="L28" s="166" t="s">
        <v>18</v>
      </c>
      <c r="M28" s="166">
        <v>151.0</v>
      </c>
    </row>
    <row r="29">
      <c r="A29" s="80">
        <v>1.0</v>
      </c>
      <c r="B29" s="166">
        <v>153.0</v>
      </c>
      <c r="C29" s="166">
        <v>7.5</v>
      </c>
      <c r="D29" s="166">
        <v>-100.0</v>
      </c>
      <c r="E29" s="166">
        <v>130.0</v>
      </c>
      <c r="F29" s="166">
        <v>9.5</v>
      </c>
      <c r="G29" s="166">
        <v>-120.0</v>
      </c>
      <c r="H29" s="166">
        <v>127.0</v>
      </c>
      <c r="I29" s="166">
        <v>1.5</v>
      </c>
      <c r="J29" s="166">
        <v>137.0</v>
      </c>
      <c r="L29" s="166" t="s">
        <v>41</v>
      </c>
      <c r="M29" s="166">
        <v>146.0</v>
      </c>
    </row>
    <row r="30">
      <c r="A30" s="80">
        <v>2.0</v>
      </c>
      <c r="B30" s="166">
        <v>150.0</v>
      </c>
      <c r="C30" s="166">
        <v>5.5</v>
      </c>
      <c r="D30" s="166">
        <v>-120.0</v>
      </c>
      <c r="E30" s="166">
        <v>133.0</v>
      </c>
      <c r="F30" s="166">
        <v>9.5</v>
      </c>
      <c r="G30" s="166">
        <v>-167.0</v>
      </c>
      <c r="H30" s="166">
        <v>153.0</v>
      </c>
      <c r="I30" s="166">
        <v>9.5</v>
      </c>
      <c r="J30" s="166">
        <v>-121.0</v>
      </c>
      <c r="L30" s="166" t="s">
        <v>133</v>
      </c>
      <c r="M30" s="166">
        <v>251.0</v>
      </c>
    </row>
    <row r="31">
      <c r="A31" s="80">
        <v>1.0</v>
      </c>
      <c r="B31" s="166">
        <v>146.0</v>
      </c>
      <c r="C31" s="166">
        <v>7.0</v>
      </c>
      <c r="D31" s="166">
        <v>-120.0</v>
      </c>
      <c r="E31" s="166">
        <v>137.0</v>
      </c>
      <c r="F31" s="166">
        <v>4.5</v>
      </c>
      <c r="G31" s="166">
        <v>-175.0</v>
      </c>
      <c r="H31" s="166">
        <v>151.0</v>
      </c>
      <c r="I31" s="166">
        <v>7.5</v>
      </c>
      <c r="J31" s="166">
        <v>100.0</v>
      </c>
      <c r="L31" s="166" t="s">
        <v>62</v>
      </c>
      <c r="M31" s="166">
        <v>148.0</v>
      </c>
    </row>
    <row r="32">
      <c r="A32" s="80">
        <v>2.0</v>
      </c>
      <c r="B32" s="166">
        <v>148.0</v>
      </c>
      <c r="C32" s="166">
        <v>8.5</v>
      </c>
      <c r="D32" s="166">
        <v>-150.0</v>
      </c>
      <c r="E32" s="166">
        <v>129.0</v>
      </c>
      <c r="F32" s="166">
        <v>7.0</v>
      </c>
      <c r="G32" s="166">
        <v>110.0</v>
      </c>
      <c r="H32" s="166">
        <v>150.0</v>
      </c>
      <c r="I32" s="166">
        <v>5.5</v>
      </c>
      <c r="J32" s="166">
        <v>-122.0</v>
      </c>
      <c r="L32" s="166" t="s">
        <v>72</v>
      </c>
      <c r="M32" s="166">
        <v>142.0</v>
      </c>
    </row>
    <row r="33">
      <c r="A33" s="80">
        <v>1.0</v>
      </c>
      <c r="B33" s="166">
        <v>147.0</v>
      </c>
      <c r="C33" s="166">
        <v>9.0</v>
      </c>
      <c r="D33" s="166">
        <v>145.0</v>
      </c>
      <c r="E33" s="166">
        <v>151.0</v>
      </c>
      <c r="F33" s="166">
        <v>4.5</v>
      </c>
      <c r="G33" s="166">
        <v>-145.0</v>
      </c>
      <c r="H33" s="166">
        <v>148.0</v>
      </c>
      <c r="I33" s="166">
        <v>8.0</v>
      </c>
      <c r="J33" s="166">
        <v>110.0</v>
      </c>
      <c r="L33" s="166" t="s">
        <v>78</v>
      </c>
      <c r="M33" s="166">
        <v>156.0</v>
      </c>
    </row>
    <row r="34">
      <c r="A34" s="80">
        <v>2.0</v>
      </c>
      <c r="B34" s="166">
        <v>156.0</v>
      </c>
      <c r="C34" s="166">
        <v>9.5</v>
      </c>
      <c r="D34" s="166">
        <v>-110.0</v>
      </c>
      <c r="E34" s="166">
        <v>156.0</v>
      </c>
      <c r="F34" s="166">
        <v>12.0</v>
      </c>
      <c r="G34" s="166">
        <v>105.0</v>
      </c>
      <c r="H34" s="166">
        <v>251.0</v>
      </c>
      <c r="I34" s="166">
        <v>10.0</v>
      </c>
      <c r="J34" s="166">
        <v>-121.0</v>
      </c>
      <c r="L34" s="166" t="s">
        <v>66</v>
      </c>
      <c r="M34" s="166">
        <v>152.0</v>
      </c>
    </row>
    <row r="35">
      <c r="A35" s="80">
        <v>1.0</v>
      </c>
    </row>
    <row r="36">
      <c r="A36" s="80">
        <v>2.0</v>
      </c>
    </row>
    <row r="37">
      <c r="A37" s="80">
        <v>1.0</v>
      </c>
    </row>
    <row r="38">
      <c r="A38" s="80">
        <v>2.0</v>
      </c>
    </row>
    <row r="39">
      <c r="A39" s="80">
        <v>1.0</v>
      </c>
    </row>
    <row r="40">
      <c r="A40" s="80">
        <v>2.0</v>
      </c>
    </row>
    <row r="41">
      <c r="A41" s="80">
        <v>1.0</v>
      </c>
    </row>
    <row r="42">
      <c r="A42" s="80">
        <v>2.0</v>
      </c>
    </row>
    <row r="43">
      <c r="A43" s="80">
        <v>1.0</v>
      </c>
    </row>
    <row r="44">
      <c r="A44" s="80">
        <v>2.0</v>
      </c>
    </row>
    <row r="45">
      <c r="A45" s="80">
        <v>1.0</v>
      </c>
    </row>
    <row r="46">
      <c r="A46" s="80">
        <v>2.0</v>
      </c>
    </row>
    <row r="47">
      <c r="A47" s="80">
        <v>1.0</v>
      </c>
    </row>
    <row r="48">
      <c r="A48" s="80">
        <v>2.0</v>
      </c>
    </row>
    <row r="49">
      <c r="A49" s="80">
        <v>1.0</v>
      </c>
    </row>
    <row r="50">
      <c r="A50" s="80">
        <v>2.0</v>
      </c>
    </row>
    <row r="51">
      <c r="A51" s="80">
        <v>1.0</v>
      </c>
    </row>
    <row r="52">
      <c r="A52" s="80">
        <v>2.0</v>
      </c>
    </row>
    <row r="53">
      <c r="A53" s="80">
        <v>1.0</v>
      </c>
    </row>
    <row r="54">
      <c r="A54" s="80">
        <v>2.0</v>
      </c>
    </row>
    <row r="55">
      <c r="A55" s="80">
        <v>1.0</v>
      </c>
    </row>
    <row r="56">
      <c r="A56" s="80">
        <v>2.0</v>
      </c>
    </row>
    <row r="57">
      <c r="A57" s="80">
        <v>1.0</v>
      </c>
    </row>
    <row r="58">
      <c r="A58" s="80">
        <v>2.0</v>
      </c>
    </row>
    <row r="59">
      <c r="A59" s="80">
        <v>1.0</v>
      </c>
    </row>
    <row r="60">
      <c r="A60" s="80">
        <v>2.0</v>
      </c>
    </row>
    <row r="61">
      <c r="A61" s="80">
        <v>1.0</v>
      </c>
    </row>
    <row r="62">
      <c r="A62" s="80">
        <v>2.0</v>
      </c>
    </row>
    <row r="63">
      <c r="A63" s="80">
        <v>1.0</v>
      </c>
    </row>
    <row r="64">
      <c r="A64" s="80">
        <v>2.0</v>
      </c>
    </row>
    <row r="65">
      <c r="A65" s="80">
        <v>1.0</v>
      </c>
    </row>
    <row r="66">
      <c r="A66" s="80">
        <v>2.0</v>
      </c>
    </row>
  </sheetData>
  <drawing r:id="rId1"/>
</worksheet>
</file>